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8800" windowHeight="12345"/>
  </bookViews>
  <sheets>
    <sheet name="Rekapitulace stavby" sheetId="1" r:id="rId1"/>
    <sheet name="SO 01 - kolej č. 1" sheetId="2" r:id="rId2"/>
    <sheet name="SO 02 - kolej č. 3" sheetId="3" r:id="rId3"/>
    <sheet name="SO 03 - kolej č. 2" sheetId="4" r:id="rId4"/>
    <sheet name="SO 04 - výhybka č. 1 (J49..." sheetId="5" r:id="rId5"/>
    <sheet name="SO 04.1 - Materiál zadava..." sheetId="6" r:id="rId6"/>
    <sheet name="SO 05 - výhybka č. 2 (JS4..." sheetId="7" r:id="rId7"/>
    <sheet name="SO 06 - výhybka č. 3 (JS4..." sheetId="8" r:id="rId8"/>
    <sheet name="SO 07 - výhybka č. 4  (JS..." sheetId="9" r:id="rId9"/>
    <sheet name="SO 08 - vyjmutí a demontá..." sheetId="10" r:id="rId10"/>
    <sheet name="SO 09 - demontáž kolejí" sheetId="11" r:id="rId11"/>
    <sheet name="SO 10 - ostatní" sheetId="12" r:id="rId12"/>
    <sheet name="SO 11 - demontáž nástupiš..." sheetId="13" r:id="rId13"/>
    <sheet name="SO 12 - zřízení ostrovníh..." sheetId="14" r:id="rId14"/>
    <sheet name="SO 13 - přechody" sheetId="15" r:id="rId15"/>
    <sheet name="SO 14 - plocha u výpravní..." sheetId="16" r:id="rId16"/>
    <sheet name="SO 15 - orientační systém..." sheetId="17" r:id="rId17"/>
    <sheet name="SO 16 - VON" sheetId="18" r:id="rId18"/>
    <sheet name="SO 17.1 - Zrušení vlečky ..." sheetId="19" r:id="rId19"/>
    <sheet name="SO 17.2 - Oprava zabezpeč..." sheetId="20" r:id="rId20"/>
    <sheet name="SO 18.1 - Elektromontáže" sheetId="21" r:id="rId21"/>
    <sheet name="SO 18.2 - Zemní práce" sheetId="22" r:id="rId22"/>
    <sheet name="SO 18.3 - VON" sheetId="23" r:id="rId23"/>
    <sheet name="Pokyny pro vyplnění" sheetId="24" r:id="rId24"/>
  </sheets>
  <definedNames>
    <definedName name="_xlnm._FilterDatabase" localSheetId="1" hidden="1">'SO 01 - kolej č. 1'!$C$78:$K$118</definedName>
    <definedName name="_xlnm._FilterDatabase" localSheetId="2" hidden="1">'SO 02 - kolej č. 3'!$C$78:$K$108</definedName>
    <definedName name="_xlnm._FilterDatabase" localSheetId="3" hidden="1">'SO 03 - kolej č. 2'!$C$78:$K$117</definedName>
    <definedName name="_xlnm._FilterDatabase" localSheetId="4" hidden="1">'SO 04 - výhybka č. 1 (J49...'!$C$78:$K$102</definedName>
    <definedName name="_xlnm._FilterDatabase" localSheetId="5" hidden="1">'SO 04.1 - Materiál zadava...'!$C$84:$K$87</definedName>
    <definedName name="_xlnm._FilterDatabase" localSheetId="6" hidden="1">'SO 05 - výhybka č. 2 (JS4...'!$C$78:$K$103</definedName>
    <definedName name="_xlnm._FilterDatabase" localSheetId="7" hidden="1">'SO 06 - výhybka č. 3 (JS4...'!$C$78:$K$135</definedName>
    <definedName name="_xlnm._FilterDatabase" localSheetId="8" hidden="1">'SO 07 - výhybka č. 4  (JS...'!$C$78:$K$103</definedName>
    <definedName name="_xlnm._FilterDatabase" localSheetId="9" hidden="1">'SO 08 - vyjmutí a demontá...'!$C$78:$K$101</definedName>
    <definedName name="_xlnm._FilterDatabase" localSheetId="10" hidden="1">'SO 09 - demontáž kolejí'!$C$78:$K$104</definedName>
    <definedName name="_xlnm._FilterDatabase" localSheetId="11" hidden="1">'SO 10 - ostatní'!$C$78:$K$87</definedName>
    <definedName name="_xlnm._FilterDatabase" localSheetId="12" hidden="1">'SO 11 - demontáž nástupiš...'!$C$78:$K$90</definedName>
    <definedName name="_xlnm._FilterDatabase" localSheetId="13" hidden="1">'SO 12 - zřízení ostrovníh...'!$C$78:$K$135</definedName>
    <definedName name="_xlnm._FilterDatabase" localSheetId="14" hidden="1">'SO 13 - přechody'!$C$78:$K$102</definedName>
    <definedName name="_xlnm._FilterDatabase" localSheetId="15" hidden="1">'SO 14 - plocha u výpravní...'!$C$78:$K$104</definedName>
    <definedName name="_xlnm._FilterDatabase" localSheetId="16" hidden="1">'SO 15 - orientační systém...'!$C$78:$K$107</definedName>
    <definedName name="_xlnm._FilterDatabase" localSheetId="17" hidden="1">'SO 16 - VON'!$C$78:$K$90</definedName>
    <definedName name="_xlnm._FilterDatabase" localSheetId="18" hidden="1">'SO 17.1 - Zrušení vlečky ...'!$C$86:$K$124</definedName>
    <definedName name="_xlnm._FilterDatabase" localSheetId="19" hidden="1">'SO 17.2 - Oprava zabezpeč...'!$C$89:$K$153</definedName>
    <definedName name="_xlnm._FilterDatabase" localSheetId="20" hidden="1">'SO 18.1 - Elektromontáže'!$C$84:$K$216</definedName>
    <definedName name="_xlnm._FilterDatabase" localSheetId="21" hidden="1">'SO 18.2 - Zemní práce'!$C$84:$K$118</definedName>
    <definedName name="_xlnm._FilterDatabase" localSheetId="22" hidden="1">'SO 18.3 - VON'!$C$84:$K$93</definedName>
    <definedName name="_xlnm.Print_Titles" localSheetId="0">'Rekapitulace stavby'!$52:$52</definedName>
    <definedName name="_xlnm.Print_Titles" localSheetId="1">'SO 01 - kolej č. 1'!$78:$78</definedName>
    <definedName name="_xlnm.Print_Titles" localSheetId="2">'SO 02 - kolej č. 3'!$78:$78</definedName>
    <definedName name="_xlnm.Print_Titles" localSheetId="3">'SO 03 - kolej č. 2'!$78:$78</definedName>
    <definedName name="_xlnm.Print_Titles" localSheetId="4">'SO 04 - výhybka č. 1 (J49...'!$78:$78</definedName>
    <definedName name="_xlnm.Print_Titles" localSheetId="5">'SO 04.1 - Materiál zadava...'!$84:$84</definedName>
    <definedName name="_xlnm.Print_Titles" localSheetId="6">'SO 05 - výhybka č. 2 (JS4...'!$78:$78</definedName>
    <definedName name="_xlnm.Print_Titles" localSheetId="7">'SO 06 - výhybka č. 3 (JS4...'!$78:$78</definedName>
    <definedName name="_xlnm.Print_Titles" localSheetId="8">'SO 07 - výhybka č. 4  (JS...'!$78:$78</definedName>
    <definedName name="_xlnm.Print_Titles" localSheetId="9">'SO 08 - vyjmutí a demontá...'!$78:$78</definedName>
    <definedName name="_xlnm.Print_Titles" localSheetId="10">'SO 09 - demontáž kolejí'!$78:$78</definedName>
    <definedName name="_xlnm.Print_Titles" localSheetId="11">'SO 10 - ostatní'!$78:$78</definedName>
    <definedName name="_xlnm.Print_Titles" localSheetId="12">'SO 11 - demontáž nástupiš...'!$78:$78</definedName>
    <definedName name="_xlnm.Print_Titles" localSheetId="13">'SO 12 - zřízení ostrovníh...'!$78:$78</definedName>
    <definedName name="_xlnm.Print_Titles" localSheetId="14">'SO 13 - přechody'!$78:$78</definedName>
    <definedName name="_xlnm.Print_Titles" localSheetId="15">'SO 14 - plocha u výpravní...'!$78:$78</definedName>
    <definedName name="_xlnm.Print_Titles" localSheetId="16">'SO 15 - orientační systém...'!$78:$78</definedName>
    <definedName name="_xlnm.Print_Titles" localSheetId="17">'SO 16 - VON'!$78:$78</definedName>
    <definedName name="_xlnm.Print_Titles" localSheetId="18">'SO 17.1 - Zrušení vlečky ...'!$86:$86</definedName>
    <definedName name="_xlnm.Print_Titles" localSheetId="19">'SO 17.2 - Oprava zabezpeč...'!$89:$89</definedName>
    <definedName name="_xlnm.Print_Titles" localSheetId="20">'SO 18.1 - Elektromontáže'!$84:$84</definedName>
    <definedName name="_xlnm.Print_Titles" localSheetId="21">'SO 18.2 - Zemní práce'!$84:$84</definedName>
    <definedName name="_xlnm.Print_Titles" localSheetId="22">'SO 18.3 - VON'!$84:$84</definedName>
    <definedName name="_xlnm.Print_Area" localSheetId="2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stavby'!$C$42:$AQ$80</definedName>
    <definedName name="_xlnm.Print_Area" localSheetId="1">'SO 01 - kolej č. 1'!$C$4:$J$39,'SO 01 - kolej č. 1'!$C$45:$J$60,'SO 01 - kolej č. 1'!$C$66:$K$118</definedName>
    <definedName name="_xlnm.Print_Area" localSheetId="2">'SO 02 - kolej č. 3'!$C$4:$J$39,'SO 02 - kolej č. 3'!$C$45:$J$60,'SO 02 - kolej č. 3'!$C$66:$K$108</definedName>
    <definedName name="_xlnm.Print_Area" localSheetId="3">'SO 03 - kolej č. 2'!$C$4:$J$39,'SO 03 - kolej č. 2'!$C$45:$J$60,'SO 03 - kolej č. 2'!$C$66:$K$117</definedName>
    <definedName name="_xlnm.Print_Area" localSheetId="4">'SO 04 - výhybka č. 1 (J49...'!$C$4:$J$39,'SO 04 - výhybka č. 1 (J49...'!$C$45:$J$60,'SO 04 - výhybka č. 1 (J49...'!$C$66:$K$102</definedName>
    <definedName name="_xlnm.Print_Area" localSheetId="5">'SO 04.1 - Materiál zadava...'!$C$4:$J$41,'SO 04.1 - Materiál zadava...'!$C$47:$J$64,'SO 04.1 - Materiál zadava...'!$C$70:$K$87</definedName>
    <definedName name="_xlnm.Print_Area" localSheetId="6">'SO 05 - výhybka č. 2 (JS4...'!$C$4:$J$39,'SO 05 - výhybka č. 2 (JS4...'!$C$45:$J$60,'SO 05 - výhybka č. 2 (JS4...'!$C$66:$K$103</definedName>
    <definedName name="_xlnm.Print_Area" localSheetId="7">'SO 06 - výhybka č. 3 (JS4...'!$C$4:$J$39,'SO 06 - výhybka č. 3 (JS4...'!$C$45:$J$60,'SO 06 - výhybka č. 3 (JS4...'!$C$66:$K$135</definedName>
    <definedName name="_xlnm.Print_Area" localSheetId="8">'SO 07 - výhybka č. 4  (JS...'!$C$4:$J$39,'SO 07 - výhybka č. 4  (JS...'!$C$45:$J$60,'SO 07 - výhybka č. 4  (JS...'!$C$66:$K$103</definedName>
    <definedName name="_xlnm.Print_Area" localSheetId="9">'SO 08 - vyjmutí a demontá...'!$C$4:$J$39,'SO 08 - vyjmutí a demontá...'!$C$45:$J$60,'SO 08 - vyjmutí a demontá...'!$C$66:$K$101</definedName>
    <definedName name="_xlnm.Print_Area" localSheetId="10">'SO 09 - demontáž kolejí'!$C$4:$J$39,'SO 09 - demontáž kolejí'!$C$45:$J$60,'SO 09 - demontáž kolejí'!$C$66:$K$104</definedName>
    <definedName name="_xlnm.Print_Area" localSheetId="11">'SO 10 - ostatní'!$C$4:$J$39,'SO 10 - ostatní'!$C$45:$J$60,'SO 10 - ostatní'!$C$66:$K$87</definedName>
    <definedName name="_xlnm.Print_Area" localSheetId="12">'SO 11 - demontáž nástupiš...'!$C$4:$J$39,'SO 11 - demontáž nástupiš...'!$C$45:$J$60,'SO 11 - demontáž nástupiš...'!$C$66:$K$90</definedName>
    <definedName name="_xlnm.Print_Area" localSheetId="13">'SO 12 - zřízení ostrovníh...'!$C$4:$J$39,'SO 12 - zřízení ostrovníh...'!$C$45:$J$60,'SO 12 - zřízení ostrovníh...'!$C$66:$K$135</definedName>
    <definedName name="_xlnm.Print_Area" localSheetId="14">'SO 13 - přechody'!$C$4:$J$39,'SO 13 - přechody'!$C$45:$J$60,'SO 13 - přechody'!$C$66:$K$102</definedName>
    <definedName name="_xlnm.Print_Area" localSheetId="15">'SO 14 - plocha u výpravní...'!$C$4:$J$39,'SO 14 - plocha u výpravní...'!$C$45:$J$60,'SO 14 - plocha u výpravní...'!$C$66:$K$104</definedName>
    <definedName name="_xlnm.Print_Area" localSheetId="16">'SO 15 - orientační systém...'!$C$4:$J$39,'SO 15 - orientační systém...'!$C$45:$J$60,'SO 15 - orientační systém...'!$C$66:$K$107</definedName>
    <definedName name="_xlnm.Print_Area" localSheetId="17">'SO 16 - VON'!$C$4:$J$39,'SO 16 - VON'!$C$45:$J$60,'SO 16 - VON'!$C$66:$K$90</definedName>
    <definedName name="_xlnm.Print_Area" localSheetId="18">'SO 17.1 - Zrušení vlečky ...'!$C$4:$J$41,'SO 17.1 - Zrušení vlečky ...'!$C$47:$J$66,'SO 17.1 - Zrušení vlečky ...'!$C$72:$K$124</definedName>
    <definedName name="_xlnm.Print_Area" localSheetId="19">'SO 17.2 - Oprava zabezpeč...'!$C$4:$J$41,'SO 17.2 - Oprava zabezpeč...'!$C$47:$J$69,'SO 17.2 - Oprava zabezpeč...'!$C$75:$K$153</definedName>
    <definedName name="_xlnm.Print_Area" localSheetId="20">'SO 18.1 - Elektromontáže'!$C$4:$J$41,'SO 18.1 - Elektromontáže'!$C$47:$J$64,'SO 18.1 - Elektromontáže'!$C$70:$K$216</definedName>
    <definedName name="_xlnm.Print_Area" localSheetId="21">'SO 18.2 - Zemní práce'!$C$4:$J$41,'SO 18.2 - Zemní práce'!$C$47:$J$64,'SO 18.2 - Zemní práce'!$C$70:$K$118</definedName>
    <definedName name="_xlnm.Print_Area" localSheetId="22">'SO 18.3 - VON'!$C$4:$J$41,'SO 18.3 - VON'!$C$47:$J$64,'SO 18.3 - VON'!$C$70:$K$93</definedName>
  </definedNames>
  <calcPr calcId="162913"/>
</workbook>
</file>

<file path=xl/calcChain.xml><?xml version="1.0" encoding="utf-8"?>
<calcChain xmlns="http://schemas.openxmlformats.org/spreadsheetml/2006/main">
  <c r="J39" i="23" l="1"/>
  <c r="J38" i="23"/>
  <c r="AY79" i="1"/>
  <c r="J37" i="23"/>
  <c r="AX79" i="1" s="1"/>
  <c r="BI93" i="23"/>
  <c r="BH93" i="23"/>
  <c r="BG93" i="23"/>
  <c r="BF93" i="23"/>
  <c r="T93" i="23"/>
  <c r="R93" i="23"/>
  <c r="P93" i="23"/>
  <c r="BI92" i="23"/>
  <c r="BH92" i="23"/>
  <c r="BG92" i="23"/>
  <c r="BF92" i="23"/>
  <c r="T92" i="23"/>
  <c r="R92" i="23"/>
  <c r="P92" i="23"/>
  <c r="BI91" i="23"/>
  <c r="BH91" i="23"/>
  <c r="BG91" i="23"/>
  <c r="BF91" i="23"/>
  <c r="T91" i="23"/>
  <c r="R91" i="23"/>
  <c r="P91" i="23"/>
  <c r="BI90" i="23"/>
  <c r="BH90" i="23"/>
  <c r="BG90" i="23"/>
  <c r="BF90" i="23"/>
  <c r="T90" i="23"/>
  <c r="R90" i="23"/>
  <c r="P90" i="23"/>
  <c r="BI89" i="23"/>
  <c r="BH89" i="23"/>
  <c r="BG89" i="23"/>
  <c r="BF89" i="23"/>
  <c r="T89" i="23"/>
  <c r="R89" i="23"/>
  <c r="P89" i="23"/>
  <c r="BI88" i="23"/>
  <c r="BH88" i="23"/>
  <c r="BG88" i="23"/>
  <c r="BF88" i="23"/>
  <c r="T88" i="23"/>
  <c r="R88" i="23"/>
  <c r="P88" i="23"/>
  <c r="BI87" i="23"/>
  <c r="BH87" i="23"/>
  <c r="BG87" i="23"/>
  <c r="BF87" i="23"/>
  <c r="T87" i="23"/>
  <c r="R87" i="23"/>
  <c r="P87" i="23"/>
  <c r="BI86" i="23"/>
  <c r="BH86" i="23"/>
  <c r="BG86" i="23"/>
  <c r="BF86" i="23"/>
  <c r="T86" i="23"/>
  <c r="R86" i="23"/>
  <c r="P86" i="23"/>
  <c r="J82" i="23"/>
  <c r="J81" i="23"/>
  <c r="F81" i="23"/>
  <c r="F79" i="23"/>
  <c r="E77" i="23"/>
  <c r="J59" i="23"/>
  <c r="J58" i="23"/>
  <c r="F58" i="23"/>
  <c r="F56" i="23"/>
  <c r="E54" i="23"/>
  <c r="J20" i="23"/>
  <c r="E20" i="23"/>
  <c r="F82" i="23" s="1"/>
  <c r="J19" i="23"/>
  <c r="J14" i="23"/>
  <c r="J79" i="23" s="1"/>
  <c r="E7" i="23"/>
  <c r="E73" i="23" s="1"/>
  <c r="J39" i="22"/>
  <c r="J38" i="22"/>
  <c r="AY78" i="1"/>
  <c r="J37" i="22"/>
  <c r="AX78" i="1"/>
  <c r="BI118" i="22"/>
  <c r="BH118" i="22"/>
  <c r="BG118" i="22"/>
  <c r="BF118" i="22"/>
  <c r="T118" i="22"/>
  <c r="R118" i="22"/>
  <c r="P118" i="22"/>
  <c r="BI117" i="22"/>
  <c r="BH117" i="22"/>
  <c r="BG117" i="22"/>
  <c r="BF117" i="22"/>
  <c r="T117" i="22"/>
  <c r="R117" i="22"/>
  <c r="P117" i="22"/>
  <c r="BI116" i="22"/>
  <c r="BH116" i="22"/>
  <c r="BG116" i="22"/>
  <c r="BF116" i="22"/>
  <c r="T116" i="22"/>
  <c r="R116" i="22"/>
  <c r="P116" i="22"/>
  <c r="BI115" i="22"/>
  <c r="BH115" i="22"/>
  <c r="BG115" i="22"/>
  <c r="BF115" i="22"/>
  <c r="T115" i="22"/>
  <c r="R115" i="22"/>
  <c r="P115" i="22"/>
  <c r="BI114" i="22"/>
  <c r="BH114" i="22"/>
  <c r="BG114" i="22"/>
  <c r="BF114" i="22"/>
  <c r="T114" i="22"/>
  <c r="R114" i="22"/>
  <c r="P114" i="22"/>
  <c r="BI113" i="22"/>
  <c r="BH113" i="22"/>
  <c r="BG113" i="22"/>
  <c r="BF113" i="22"/>
  <c r="T113" i="22"/>
  <c r="R113" i="22"/>
  <c r="P113" i="22"/>
  <c r="BI112" i="22"/>
  <c r="BH112" i="22"/>
  <c r="BG112" i="22"/>
  <c r="BF112" i="22"/>
  <c r="T112" i="22"/>
  <c r="R112" i="22"/>
  <c r="P112" i="22"/>
  <c r="BI111" i="22"/>
  <c r="BH111" i="22"/>
  <c r="BG111" i="22"/>
  <c r="BF111" i="22"/>
  <c r="T111" i="22"/>
  <c r="R111" i="22"/>
  <c r="P111" i="22"/>
  <c r="BI110" i="22"/>
  <c r="BH110" i="22"/>
  <c r="BG110" i="22"/>
  <c r="BF110" i="22"/>
  <c r="T110" i="22"/>
  <c r="R110" i="22"/>
  <c r="P110" i="22"/>
  <c r="BI109" i="22"/>
  <c r="BH109" i="22"/>
  <c r="BG109" i="22"/>
  <c r="BF109" i="22"/>
  <c r="T109" i="22"/>
  <c r="R109" i="22"/>
  <c r="P109" i="22"/>
  <c r="BI108" i="22"/>
  <c r="BH108" i="22"/>
  <c r="BG108" i="22"/>
  <c r="BF108" i="22"/>
  <c r="T108" i="22"/>
  <c r="R108" i="22"/>
  <c r="P108" i="22"/>
  <c r="BI107" i="22"/>
  <c r="BH107" i="22"/>
  <c r="BG107" i="22"/>
  <c r="BF107" i="22"/>
  <c r="T107" i="22"/>
  <c r="R107" i="22"/>
  <c r="P107" i="22"/>
  <c r="BI106" i="22"/>
  <c r="BH106" i="22"/>
  <c r="BG106" i="22"/>
  <c r="BF106" i="22"/>
  <c r="T106" i="22"/>
  <c r="R106" i="22"/>
  <c r="P106" i="22"/>
  <c r="BI105" i="22"/>
  <c r="BH105" i="22"/>
  <c r="BG105" i="22"/>
  <c r="BF105" i="22"/>
  <c r="T105" i="22"/>
  <c r="R105" i="22"/>
  <c r="P105" i="22"/>
  <c r="BI104" i="22"/>
  <c r="BH104" i="22"/>
  <c r="BG104" i="22"/>
  <c r="BF104" i="22"/>
  <c r="T104" i="22"/>
  <c r="R104" i="22"/>
  <c r="P104" i="22"/>
  <c r="BI103" i="22"/>
  <c r="BH103" i="22"/>
  <c r="BG103" i="22"/>
  <c r="BF103" i="22"/>
  <c r="T103" i="22"/>
  <c r="R103" i="22"/>
  <c r="P103" i="22"/>
  <c r="BI102" i="22"/>
  <c r="BH102" i="22"/>
  <c r="BG102" i="22"/>
  <c r="BF102" i="22"/>
  <c r="T102" i="22"/>
  <c r="R102" i="22"/>
  <c r="P102" i="22"/>
  <c r="BI101" i="22"/>
  <c r="BH101" i="22"/>
  <c r="BG101" i="22"/>
  <c r="BF101" i="22"/>
  <c r="T101" i="22"/>
  <c r="R101" i="22"/>
  <c r="P101" i="22"/>
  <c r="BI100" i="22"/>
  <c r="BH100" i="22"/>
  <c r="BG100" i="22"/>
  <c r="BF100" i="22"/>
  <c r="T100" i="22"/>
  <c r="R100" i="22"/>
  <c r="P100" i="22"/>
  <c r="BI99" i="22"/>
  <c r="BH99" i="22"/>
  <c r="BG99" i="22"/>
  <c r="BF99" i="22"/>
  <c r="T99" i="22"/>
  <c r="R99" i="22"/>
  <c r="P99" i="22"/>
  <c r="BI98" i="22"/>
  <c r="BH98" i="22"/>
  <c r="BG98" i="22"/>
  <c r="BF98" i="22"/>
  <c r="T98" i="22"/>
  <c r="R98" i="22"/>
  <c r="P98" i="22"/>
  <c r="BI97" i="22"/>
  <c r="BH97" i="22"/>
  <c r="BG97" i="22"/>
  <c r="BF97" i="22"/>
  <c r="T97" i="22"/>
  <c r="R97" i="22"/>
  <c r="P97" i="22"/>
  <c r="BI96" i="22"/>
  <c r="BH96" i="22"/>
  <c r="BG96" i="22"/>
  <c r="BF96" i="22"/>
  <c r="T96" i="22"/>
  <c r="R96" i="22"/>
  <c r="P96" i="22"/>
  <c r="BI95" i="22"/>
  <c r="BH95" i="22"/>
  <c r="BG95" i="22"/>
  <c r="BF95" i="22"/>
  <c r="T95" i="22"/>
  <c r="R95" i="22"/>
  <c r="P95" i="22"/>
  <c r="BI94" i="22"/>
  <c r="BH94" i="22"/>
  <c r="BG94" i="22"/>
  <c r="BF94" i="22"/>
  <c r="T94" i="22"/>
  <c r="R94" i="22"/>
  <c r="P94" i="22"/>
  <c r="BI93" i="22"/>
  <c r="BH93" i="22"/>
  <c r="BG93" i="22"/>
  <c r="BF93" i="22"/>
  <c r="T93" i="22"/>
  <c r="R93" i="22"/>
  <c r="P93" i="22"/>
  <c r="BI92" i="22"/>
  <c r="BH92" i="22"/>
  <c r="BG92" i="22"/>
  <c r="BF92" i="22"/>
  <c r="T92" i="22"/>
  <c r="R92" i="22"/>
  <c r="P92" i="22"/>
  <c r="BI91" i="22"/>
  <c r="BH91" i="22"/>
  <c r="BG91" i="22"/>
  <c r="BF91" i="22"/>
  <c r="T91" i="22"/>
  <c r="R91" i="22"/>
  <c r="P91" i="22"/>
  <c r="BI90" i="22"/>
  <c r="BH90" i="22"/>
  <c r="BG90" i="22"/>
  <c r="BF90" i="22"/>
  <c r="T90" i="22"/>
  <c r="R90" i="22"/>
  <c r="P90" i="22"/>
  <c r="BI89" i="22"/>
  <c r="BH89" i="22"/>
  <c r="BG89" i="22"/>
  <c r="BF89" i="22"/>
  <c r="T89" i="22"/>
  <c r="R89" i="22"/>
  <c r="P89" i="22"/>
  <c r="BI88" i="22"/>
  <c r="BH88" i="22"/>
  <c r="BG88" i="22"/>
  <c r="BF88" i="22"/>
  <c r="T88" i="22"/>
  <c r="R88" i="22"/>
  <c r="P88" i="22"/>
  <c r="BI87" i="22"/>
  <c r="BH87" i="22"/>
  <c r="BG87" i="22"/>
  <c r="BF87" i="22"/>
  <c r="T87" i="22"/>
  <c r="R87" i="22"/>
  <c r="P87" i="22"/>
  <c r="BI86" i="22"/>
  <c r="BH86" i="22"/>
  <c r="BG86" i="22"/>
  <c r="BF86" i="22"/>
  <c r="T86" i="22"/>
  <c r="R86" i="22"/>
  <c r="P86" i="22"/>
  <c r="J82" i="22"/>
  <c r="J81" i="22"/>
  <c r="F81" i="22"/>
  <c r="F79" i="22"/>
  <c r="E77" i="22"/>
  <c r="J59" i="22"/>
  <c r="J58" i="22"/>
  <c r="F58" i="22"/>
  <c r="F56" i="22"/>
  <c r="E54" i="22"/>
  <c r="J20" i="22"/>
  <c r="E20" i="22"/>
  <c r="F82" i="22"/>
  <c r="J19" i="22"/>
  <c r="J14" i="22"/>
  <c r="J79" i="22" s="1"/>
  <c r="E7" i="22"/>
  <c r="E50" i="22" s="1"/>
  <c r="J39" i="21"/>
  <c r="J38" i="21"/>
  <c r="AY77" i="1"/>
  <c r="J37" i="21"/>
  <c r="AX77" i="1" s="1"/>
  <c r="BI216" i="21"/>
  <c r="BH216" i="21"/>
  <c r="BG216" i="21"/>
  <c r="BF216" i="21"/>
  <c r="T216" i="21"/>
  <c r="R216" i="21"/>
  <c r="P216" i="21"/>
  <c r="BI215" i="21"/>
  <c r="BH215" i="21"/>
  <c r="BG215" i="21"/>
  <c r="BF215" i="21"/>
  <c r="T215" i="21"/>
  <c r="R215" i="21"/>
  <c r="P215" i="21"/>
  <c r="BI214" i="21"/>
  <c r="BH214" i="21"/>
  <c r="BG214" i="21"/>
  <c r="BF214" i="21"/>
  <c r="T214" i="21"/>
  <c r="R214" i="21"/>
  <c r="P214" i="21"/>
  <c r="BI213" i="21"/>
  <c r="BH213" i="21"/>
  <c r="BG213" i="21"/>
  <c r="BF213" i="21"/>
  <c r="T213" i="21"/>
  <c r="R213" i="21"/>
  <c r="P213" i="21"/>
  <c r="BI212" i="21"/>
  <c r="BH212" i="21"/>
  <c r="BG212" i="21"/>
  <c r="BF212" i="21"/>
  <c r="T212" i="21"/>
  <c r="R212" i="21"/>
  <c r="P212" i="21"/>
  <c r="BI211" i="21"/>
  <c r="BH211" i="21"/>
  <c r="BG211" i="21"/>
  <c r="BF211" i="21"/>
  <c r="T211" i="21"/>
  <c r="R211" i="21"/>
  <c r="P211" i="21"/>
  <c r="BI210" i="21"/>
  <c r="BH210" i="21"/>
  <c r="BG210" i="21"/>
  <c r="BF210" i="21"/>
  <c r="T210" i="21"/>
  <c r="R210" i="21"/>
  <c r="P210" i="21"/>
  <c r="BI209" i="21"/>
  <c r="BH209" i="21"/>
  <c r="BG209" i="21"/>
  <c r="BF209" i="21"/>
  <c r="T209" i="21"/>
  <c r="R209" i="21"/>
  <c r="P209" i="21"/>
  <c r="BI208" i="21"/>
  <c r="BH208" i="21"/>
  <c r="BG208" i="21"/>
  <c r="BF208" i="21"/>
  <c r="T208" i="21"/>
  <c r="R208" i="21"/>
  <c r="P208" i="21"/>
  <c r="BI207" i="21"/>
  <c r="BH207" i="21"/>
  <c r="BG207" i="21"/>
  <c r="BF207" i="21"/>
  <c r="T207" i="21"/>
  <c r="R207" i="21"/>
  <c r="P207" i="21"/>
  <c r="BI205" i="21"/>
  <c r="BH205" i="21"/>
  <c r="BG205" i="21"/>
  <c r="BF205" i="21"/>
  <c r="T205" i="21"/>
  <c r="R205" i="21"/>
  <c r="P205" i="21"/>
  <c r="BI204" i="21"/>
  <c r="BH204" i="21"/>
  <c r="BG204" i="21"/>
  <c r="BF204" i="21"/>
  <c r="T204" i="21"/>
  <c r="R204" i="21"/>
  <c r="P204" i="21"/>
  <c r="BI202" i="21"/>
  <c r="BH202" i="21"/>
  <c r="BG202" i="21"/>
  <c r="BF202" i="21"/>
  <c r="T202" i="21"/>
  <c r="R202" i="21"/>
  <c r="P202" i="21"/>
  <c r="BI201" i="21"/>
  <c r="BH201" i="21"/>
  <c r="BG201" i="21"/>
  <c r="BF201" i="21"/>
  <c r="T201" i="21"/>
  <c r="R201" i="21"/>
  <c r="P201" i="21"/>
  <c r="BI200" i="21"/>
  <c r="BH200" i="21"/>
  <c r="BG200" i="21"/>
  <c r="BF200" i="21"/>
  <c r="T200" i="21"/>
  <c r="R200" i="21"/>
  <c r="P200" i="21"/>
  <c r="BI198" i="21"/>
  <c r="BH198" i="21"/>
  <c r="BG198" i="21"/>
  <c r="BF198" i="21"/>
  <c r="T198" i="21"/>
  <c r="R198" i="21"/>
  <c r="P198" i="21"/>
  <c r="BI196" i="21"/>
  <c r="BH196" i="21"/>
  <c r="BG196" i="21"/>
  <c r="BF196" i="21"/>
  <c r="T196" i="21"/>
  <c r="R196" i="21"/>
  <c r="P196" i="21"/>
  <c r="BI195" i="21"/>
  <c r="BH195" i="21"/>
  <c r="BG195" i="21"/>
  <c r="BF195" i="21"/>
  <c r="T195" i="21"/>
  <c r="R195" i="21"/>
  <c r="P195" i="21"/>
  <c r="BI194" i="21"/>
  <c r="BH194" i="21"/>
  <c r="BG194" i="21"/>
  <c r="BF194" i="21"/>
  <c r="T194" i="21"/>
  <c r="R194" i="21"/>
  <c r="P194" i="21"/>
  <c r="BI193" i="21"/>
  <c r="BH193" i="21"/>
  <c r="BG193" i="21"/>
  <c r="BF193" i="21"/>
  <c r="T193" i="21"/>
  <c r="R193" i="21"/>
  <c r="P193" i="21"/>
  <c r="BI192" i="21"/>
  <c r="BH192" i="21"/>
  <c r="BG192" i="21"/>
  <c r="BF192" i="21"/>
  <c r="T192" i="21"/>
  <c r="R192" i="21"/>
  <c r="P192" i="21"/>
  <c r="BI191" i="21"/>
  <c r="BH191" i="21"/>
  <c r="BG191" i="21"/>
  <c r="BF191" i="21"/>
  <c r="T191" i="21"/>
  <c r="R191" i="21"/>
  <c r="P191" i="21"/>
  <c r="BI190" i="21"/>
  <c r="BH190" i="21"/>
  <c r="BG190" i="21"/>
  <c r="BF190" i="21"/>
  <c r="T190" i="21"/>
  <c r="R190" i="21"/>
  <c r="P190" i="21"/>
  <c r="BI189" i="21"/>
  <c r="BH189" i="21"/>
  <c r="BG189" i="21"/>
  <c r="BF189" i="21"/>
  <c r="T189" i="21"/>
  <c r="R189" i="21"/>
  <c r="P189" i="21"/>
  <c r="BI188" i="21"/>
  <c r="BH188" i="21"/>
  <c r="BG188" i="21"/>
  <c r="BF188" i="21"/>
  <c r="T188" i="21"/>
  <c r="R188" i="21"/>
  <c r="P188" i="21"/>
  <c r="BI187" i="21"/>
  <c r="BH187" i="21"/>
  <c r="BG187" i="21"/>
  <c r="BF187" i="21"/>
  <c r="T187" i="21"/>
  <c r="R187" i="21"/>
  <c r="P187" i="21"/>
  <c r="BI186" i="21"/>
  <c r="BH186" i="21"/>
  <c r="BG186" i="21"/>
  <c r="BF186" i="21"/>
  <c r="T186" i="21"/>
  <c r="R186" i="21"/>
  <c r="P186" i="21"/>
  <c r="BI185" i="21"/>
  <c r="BH185" i="21"/>
  <c r="BG185" i="21"/>
  <c r="BF185" i="21"/>
  <c r="T185" i="21"/>
  <c r="R185" i="21"/>
  <c r="P185" i="21"/>
  <c r="BI184" i="21"/>
  <c r="BH184" i="21"/>
  <c r="BG184" i="21"/>
  <c r="BF184" i="21"/>
  <c r="T184" i="21"/>
  <c r="R184" i="21"/>
  <c r="P184" i="21"/>
  <c r="BI182" i="21"/>
  <c r="BH182" i="21"/>
  <c r="BG182" i="21"/>
  <c r="BF182" i="21"/>
  <c r="T182" i="21"/>
  <c r="R182" i="21"/>
  <c r="P182" i="21"/>
  <c r="BI180" i="21"/>
  <c r="BH180" i="21"/>
  <c r="BG180" i="21"/>
  <c r="BF180" i="21"/>
  <c r="T180" i="21"/>
  <c r="R180" i="21"/>
  <c r="P180" i="21"/>
  <c r="BI179" i="21"/>
  <c r="BH179" i="21"/>
  <c r="BG179" i="21"/>
  <c r="BF179" i="21"/>
  <c r="T179" i="21"/>
  <c r="R179" i="21"/>
  <c r="P179" i="21"/>
  <c r="BI178" i="21"/>
  <c r="BH178" i="21"/>
  <c r="BG178" i="21"/>
  <c r="BF178" i="21"/>
  <c r="T178" i="21"/>
  <c r="R178" i="21"/>
  <c r="P178" i="21"/>
  <c r="BI177" i="21"/>
  <c r="BH177" i="21"/>
  <c r="BG177" i="21"/>
  <c r="BF177" i="21"/>
  <c r="T177" i="21"/>
  <c r="R177" i="21"/>
  <c r="P177" i="21"/>
  <c r="BI176" i="21"/>
  <c r="BH176" i="21"/>
  <c r="BG176" i="21"/>
  <c r="BF176" i="21"/>
  <c r="T176" i="21"/>
  <c r="R176" i="21"/>
  <c r="P176" i="21"/>
  <c r="BI175" i="21"/>
  <c r="BH175" i="21"/>
  <c r="BG175" i="21"/>
  <c r="BF175" i="21"/>
  <c r="T175" i="21"/>
  <c r="R175" i="21"/>
  <c r="P175" i="21"/>
  <c r="BI174" i="21"/>
  <c r="BH174" i="21"/>
  <c r="BG174" i="21"/>
  <c r="BF174" i="21"/>
  <c r="T174" i="21"/>
  <c r="R174" i="21"/>
  <c r="P174" i="21"/>
  <c r="BI173" i="21"/>
  <c r="BH173" i="21"/>
  <c r="BG173" i="21"/>
  <c r="BF173" i="21"/>
  <c r="T173" i="21"/>
  <c r="R173" i="21"/>
  <c r="P173" i="21"/>
  <c r="BI172" i="21"/>
  <c r="BH172" i="21"/>
  <c r="BG172" i="21"/>
  <c r="BF172" i="21"/>
  <c r="T172" i="21"/>
  <c r="R172" i="21"/>
  <c r="P172" i="21"/>
  <c r="BI171" i="21"/>
  <c r="BH171" i="21"/>
  <c r="BG171" i="21"/>
  <c r="BF171" i="21"/>
  <c r="T171" i="21"/>
  <c r="R171" i="21"/>
  <c r="P171" i="21"/>
  <c r="BI170" i="21"/>
  <c r="BH170" i="21"/>
  <c r="BG170" i="21"/>
  <c r="BF170" i="21"/>
  <c r="T170" i="21"/>
  <c r="R170" i="21"/>
  <c r="P170" i="21"/>
  <c r="BI169" i="21"/>
  <c r="BH169" i="21"/>
  <c r="BG169" i="21"/>
  <c r="BF169" i="21"/>
  <c r="T169" i="21"/>
  <c r="R169" i="21"/>
  <c r="P169" i="21"/>
  <c r="BI168" i="21"/>
  <c r="BH168" i="21"/>
  <c r="BG168" i="21"/>
  <c r="BF168" i="21"/>
  <c r="T168" i="21"/>
  <c r="R168" i="21"/>
  <c r="P168" i="21"/>
  <c r="BI167" i="21"/>
  <c r="BH167" i="21"/>
  <c r="BG167" i="21"/>
  <c r="BF167" i="21"/>
  <c r="T167" i="21"/>
  <c r="R167" i="21"/>
  <c r="P167" i="21"/>
  <c r="BI165" i="21"/>
  <c r="BH165" i="21"/>
  <c r="BG165" i="21"/>
  <c r="BF165" i="21"/>
  <c r="T165" i="21"/>
  <c r="R165" i="21"/>
  <c r="P165" i="21"/>
  <c r="BI163" i="21"/>
  <c r="BH163" i="21"/>
  <c r="BG163" i="21"/>
  <c r="BF163" i="21"/>
  <c r="T163" i="21"/>
  <c r="R163" i="21"/>
  <c r="P163" i="21"/>
  <c r="BI161" i="21"/>
  <c r="BH161" i="21"/>
  <c r="BG161" i="21"/>
  <c r="BF161" i="21"/>
  <c r="T161" i="21"/>
  <c r="R161" i="21"/>
  <c r="P161" i="21"/>
  <c r="BI159" i="21"/>
  <c r="BH159" i="21"/>
  <c r="BG159" i="21"/>
  <c r="BF159" i="21"/>
  <c r="T159" i="21"/>
  <c r="R159" i="21"/>
  <c r="P159" i="21"/>
  <c r="BI157" i="21"/>
  <c r="BH157" i="21"/>
  <c r="BG157" i="21"/>
  <c r="BF157" i="21"/>
  <c r="T157" i="21"/>
  <c r="R157" i="21"/>
  <c r="P157" i="21"/>
  <c r="BI155" i="21"/>
  <c r="BH155" i="21"/>
  <c r="BG155" i="21"/>
  <c r="BF155" i="21"/>
  <c r="T155" i="21"/>
  <c r="R155" i="21"/>
  <c r="P155" i="21"/>
  <c r="BI153" i="21"/>
  <c r="BH153" i="21"/>
  <c r="BG153" i="21"/>
  <c r="BF153" i="21"/>
  <c r="T153" i="21"/>
  <c r="R153" i="21"/>
  <c r="P153" i="21"/>
  <c r="BI152" i="21"/>
  <c r="BH152" i="21"/>
  <c r="BG152" i="21"/>
  <c r="BF152" i="21"/>
  <c r="T152" i="21"/>
  <c r="R152" i="21"/>
  <c r="P152" i="21"/>
  <c r="BI151" i="21"/>
  <c r="BH151" i="21"/>
  <c r="BG151" i="21"/>
  <c r="BF151" i="21"/>
  <c r="T151" i="21"/>
  <c r="R151" i="21"/>
  <c r="P151" i="21"/>
  <c r="BI150" i="21"/>
  <c r="BH150" i="21"/>
  <c r="BG150" i="21"/>
  <c r="BF150" i="21"/>
  <c r="T150" i="21"/>
  <c r="R150" i="21"/>
  <c r="P150" i="21"/>
  <c r="BI149" i="21"/>
  <c r="BH149" i="21"/>
  <c r="BG149" i="21"/>
  <c r="BF149" i="21"/>
  <c r="T149" i="21"/>
  <c r="R149" i="21"/>
  <c r="P149" i="21"/>
  <c r="BI148" i="21"/>
  <c r="BH148" i="21"/>
  <c r="BG148" i="21"/>
  <c r="BF148" i="21"/>
  <c r="T148" i="21"/>
  <c r="R148" i="21"/>
  <c r="P148" i="21"/>
  <c r="BI147" i="21"/>
  <c r="BH147" i="21"/>
  <c r="BG147" i="21"/>
  <c r="BF147" i="21"/>
  <c r="T147" i="21"/>
  <c r="R147" i="21"/>
  <c r="P147" i="21"/>
  <c r="BI146" i="21"/>
  <c r="BH146" i="21"/>
  <c r="BG146" i="21"/>
  <c r="BF146" i="21"/>
  <c r="T146" i="21"/>
  <c r="R146" i="21"/>
  <c r="P146" i="21"/>
  <c r="BI145" i="21"/>
  <c r="BH145" i="21"/>
  <c r="BG145" i="21"/>
  <c r="BF145" i="21"/>
  <c r="T145" i="21"/>
  <c r="R145" i="21"/>
  <c r="P145" i="21"/>
  <c r="BI144" i="21"/>
  <c r="BH144" i="21"/>
  <c r="BG144" i="21"/>
  <c r="BF144" i="21"/>
  <c r="T144" i="21"/>
  <c r="R144" i="21"/>
  <c r="P144" i="21"/>
  <c r="BI143" i="21"/>
  <c r="BH143" i="21"/>
  <c r="BG143" i="21"/>
  <c r="BF143" i="21"/>
  <c r="T143" i="21"/>
  <c r="R143" i="21"/>
  <c r="P143" i="21"/>
  <c r="BI142" i="21"/>
  <c r="BH142" i="21"/>
  <c r="BG142" i="21"/>
  <c r="BF142" i="21"/>
  <c r="T142" i="21"/>
  <c r="R142" i="21"/>
  <c r="P142" i="21"/>
  <c r="BI141" i="21"/>
  <c r="BH141" i="21"/>
  <c r="BG141" i="21"/>
  <c r="BF141" i="21"/>
  <c r="T141" i="21"/>
  <c r="R141" i="21"/>
  <c r="P141" i="21"/>
  <c r="BI140" i="21"/>
  <c r="BH140" i="21"/>
  <c r="BG140" i="21"/>
  <c r="BF140" i="21"/>
  <c r="T140" i="21"/>
  <c r="R140" i="21"/>
  <c r="P140" i="21"/>
  <c r="BI139" i="21"/>
  <c r="BH139" i="21"/>
  <c r="BG139" i="21"/>
  <c r="BF139" i="21"/>
  <c r="T139" i="21"/>
  <c r="R139" i="21"/>
  <c r="P139" i="21"/>
  <c r="BI138" i="21"/>
  <c r="BH138" i="21"/>
  <c r="BG138" i="21"/>
  <c r="BF138" i="21"/>
  <c r="T138" i="21"/>
  <c r="R138" i="21"/>
  <c r="P138" i="21"/>
  <c r="BI136" i="21"/>
  <c r="BH136" i="21"/>
  <c r="BG136" i="21"/>
  <c r="BF136" i="21"/>
  <c r="T136" i="21"/>
  <c r="R136" i="21"/>
  <c r="P136" i="21"/>
  <c r="BI135" i="21"/>
  <c r="BH135" i="21"/>
  <c r="BG135" i="21"/>
  <c r="BF135" i="21"/>
  <c r="T135" i="21"/>
  <c r="R135" i="21"/>
  <c r="P135" i="21"/>
  <c r="BI133" i="21"/>
  <c r="BH133" i="21"/>
  <c r="BG133" i="21"/>
  <c r="BF133" i="21"/>
  <c r="T133" i="21"/>
  <c r="R133" i="21"/>
  <c r="P133" i="21"/>
  <c r="BI132" i="21"/>
  <c r="BH132" i="21"/>
  <c r="BG132" i="21"/>
  <c r="BF132" i="21"/>
  <c r="T132" i="21"/>
  <c r="R132" i="21"/>
  <c r="P132" i="21"/>
  <c r="BI130" i="21"/>
  <c r="BH130" i="21"/>
  <c r="BG130" i="21"/>
  <c r="BF130" i="21"/>
  <c r="T130" i="21"/>
  <c r="R130" i="21"/>
  <c r="P130" i="21"/>
  <c r="BI129" i="21"/>
  <c r="BH129" i="21"/>
  <c r="BG129" i="21"/>
  <c r="BF129" i="21"/>
  <c r="T129" i="21"/>
  <c r="R129" i="21"/>
  <c r="P129" i="21"/>
  <c r="BI127" i="21"/>
  <c r="BH127" i="21"/>
  <c r="BG127" i="21"/>
  <c r="BF127" i="21"/>
  <c r="T127" i="21"/>
  <c r="R127" i="21"/>
  <c r="P127" i="21"/>
  <c r="BI126" i="21"/>
  <c r="BH126" i="21"/>
  <c r="BG126" i="21"/>
  <c r="BF126" i="21"/>
  <c r="T126" i="21"/>
  <c r="R126" i="21"/>
  <c r="P126" i="21"/>
  <c r="BI125" i="21"/>
  <c r="BH125" i="21"/>
  <c r="BG125" i="21"/>
  <c r="BF125" i="21"/>
  <c r="T125" i="21"/>
  <c r="R125" i="21"/>
  <c r="P125" i="21"/>
  <c r="BI123" i="21"/>
  <c r="BH123" i="21"/>
  <c r="BG123" i="21"/>
  <c r="BF123" i="21"/>
  <c r="T123" i="21"/>
  <c r="R123" i="21"/>
  <c r="P123" i="21"/>
  <c r="BI122" i="21"/>
  <c r="BH122" i="21"/>
  <c r="BG122" i="21"/>
  <c r="BF122" i="21"/>
  <c r="T122" i="21"/>
  <c r="R122" i="21"/>
  <c r="P122" i="21"/>
  <c r="BI121" i="21"/>
  <c r="BH121" i="21"/>
  <c r="BG121" i="21"/>
  <c r="BF121" i="21"/>
  <c r="T121" i="21"/>
  <c r="R121" i="21"/>
  <c r="P121" i="21"/>
  <c r="BI119" i="21"/>
  <c r="BH119" i="21"/>
  <c r="BG119" i="21"/>
  <c r="BF119" i="21"/>
  <c r="T119" i="21"/>
  <c r="R119" i="21"/>
  <c r="P119" i="21"/>
  <c r="BI117" i="21"/>
  <c r="BH117" i="21"/>
  <c r="BG117" i="21"/>
  <c r="BF117" i="21"/>
  <c r="T117" i="21"/>
  <c r="R117" i="21"/>
  <c r="P117" i="21"/>
  <c r="BI116" i="21"/>
  <c r="BH116" i="21"/>
  <c r="BG116" i="21"/>
  <c r="BF116" i="21"/>
  <c r="T116" i="21"/>
  <c r="R116" i="21"/>
  <c r="P116" i="21"/>
  <c r="BI115" i="21"/>
  <c r="BH115" i="21"/>
  <c r="BG115" i="21"/>
  <c r="BF115" i="21"/>
  <c r="T115" i="21"/>
  <c r="R115" i="21"/>
  <c r="P115" i="21"/>
  <c r="BI114" i="21"/>
  <c r="BH114" i="21"/>
  <c r="BG114" i="21"/>
  <c r="BF114" i="21"/>
  <c r="T114" i="21"/>
  <c r="R114" i="21"/>
  <c r="P114" i="21"/>
  <c r="BI113" i="21"/>
  <c r="BH113" i="21"/>
  <c r="BG113" i="21"/>
  <c r="BF113" i="21"/>
  <c r="T113" i="21"/>
  <c r="R113" i="21"/>
  <c r="P113" i="21"/>
  <c r="BI112" i="21"/>
  <c r="BH112" i="21"/>
  <c r="BG112" i="21"/>
  <c r="BF112" i="21"/>
  <c r="T112" i="21"/>
  <c r="R112" i="21"/>
  <c r="P112" i="21"/>
  <c r="BI111" i="21"/>
  <c r="BH111" i="21"/>
  <c r="BG111" i="21"/>
  <c r="BF111" i="21"/>
  <c r="T111" i="21"/>
  <c r="R111" i="21"/>
  <c r="P111" i="21"/>
  <c r="BI110" i="21"/>
  <c r="BH110" i="21"/>
  <c r="BG110" i="21"/>
  <c r="BF110" i="21"/>
  <c r="T110" i="21"/>
  <c r="R110" i="21"/>
  <c r="P110" i="21"/>
  <c r="BI109" i="21"/>
  <c r="BH109" i="21"/>
  <c r="BG109" i="21"/>
  <c r="BF109" i="21"/>
  <c r="T109" i="21"/>
  <c r="R109" i="21"/>
  <c r="P109" i="21"/>
  <c r="BI108" i="21"/>
  <c r="BH108" i="21"/>
  <c r="BG108" i="21"/>
  <c r="BF108" i="21"/>
  <c r="T108" i="21"/>
  <c r="R108" i="21"/>
  <c r="P108" i="21"/>
  <c r="BI107" i="21"/>
  <c r="BH107" i="21"/>
  <c r="BG107" i="21"/>
  <c r="BF107" i="21"/>
  <c r="T107" i="21"/>
  <c r="R107" i="21"/>
  <c r="P107" i="21"/>
  <c r="BI106" i="21"/>
  <c r="BH106" i="21"/>
  <c r="BG106" i="21"/>
  <c r="BF106" i="21"/>
  <c r="T106" i="21"/>
  <c r="R106" i="21"/>
  <c r="P106" i="21"/>
  <c r="BI105" i="21"/>
  <c r="BH105" i="21"/>
  <c r="BG105" i="21"/>
  <c r="BF105" i="21"/>
  <c r="T105" i="21"/>
  <c r="R105" i="21"/>
  <c r="P105" i="21"/>
  <c r="BI104" i="21"/>
  <c r="BH104" i="21"/>
  <c r="BG104" i="21"/>
  <c r="BF104" i="21"/>
  <c r="T104" i="21"/>
  <c r="R104" i="21"/>
  <c r="P104" i="21"/>
  <c r="BI103" i="21"/>
  <c r="BH103" i="21"/>
  <c r="BG103" i="21"/>
  <c r="BF103" i="21"/>
  <c r="T103" i="21"/>
  <c r="R103" i="21"/>
  <c r="P103" i="21"/>
  <c r="BI102" i="21"/>
  <c r="BH102" i="21"/>
  <c r="BG102" i="21"/>
  <c r="BF102" i="21"/>
  <c r="T102" i="21"/>
  <c r="R102" i="21"/>
  <c r="P102" i="21"/>
  <c r="BI101" i="21"/>
  <c r="BH101" i="21"/>
  <c r="BG101" i="21"/>
  <c r="BF101" i="21"/>
  <c r="T101" i="21"/>
  <c r="R101" i="21"/>
  <c r="P101" i="21"/>
  <c r="BI100" i="21"/>
  <c r="BH100" i="21"/>
  <c r="BG100" i="21"/>
  <c r="BF100" i="21"/>
  <c r="T100" i="21"/>
  <c r="R100" i="21"/>
  <c r="P100" i="21"/>
  <c r="BI99" i="21"/>
  <c r="BH99" i="21"/>
  <c r="BG99" i="21"/>
  <c r="BF99" i="21"/>
  <c r="T99" i="21"/>
  <c r="R99" i="21"/>
  <c r="P99" i="21"/>
  <c r="BI98" i="21"/>
  <c r="BH98" i="21"/>
  <c r="BG98" i="21"/>
  <c r="BF98" i="21"/>
  <c r="T98" i="21"/>
  <c r="R98" i="21"/>
  <c r="P98" i="21"/>
  <c r="BI97" i="21"/>
  <c r="BH97" i="21"/>
  <c r="BG97" i="21"/>
  <c r="BF97" i="21"/>
  <c r="T97" i="21"/>
  <c r="R97" i="21"/>
  <c r="P97" i="21"/>
  <c r="BI95" i="21"/>
  <c r="BH95" i="21"/>
  <c r="BG95" i="21"/>
  <c r="BF95" i="21"/>
  <c r="T95" i="21"/>
  <c r="R95" i="21"/>
  <c r="P95" i="21"/>
  <c r="BI93" i="21"/>
  <c r="BH93" i="21"/>
  <c r="BG93" i="21"/>
  <c r="BF93" i="21"/>
  <c r="T93" i="21"/>
  <c r="R93" i="21"/>
  <c r="P93" i="21"/>
  <c r="BI92" i="21"/>
  <c r="BH92" i="21"/>
  <c r="BG92" i="21"/>
  <c r="BF92" i="21"/>
  <c r="T92" i="21"/>
  <c r="R92" i="21"/>
  <c r="P92" i="21"/>
  <c r="BI91" i="21"/>
  <c r="BH91" i="21"/>
  <c r="BG91" i="21"/>
  <c r="BF91" i="21"/>
  <c r="T91" i="21"/>
  <c r="R91" i="21"/>
  <c r="P91" i="21"/>
  <c r="BI90" i="21"/>
  <c r="BH90" i="21"/>
  <c r="BG90" i="21"/>
  <c r="BF90" i="21"/>
  <c r="T90" i="21"/>
  <c r="R90" i="21"/>
  <c r="P90" i="21"/>
  <c r="BI88" i="21"/>
  <c r="BH88" i="21"/>
  <c r="BG88" i="21"/>
  <c r="BF88" i="21"/>
  <c r="T88" i="21"/>
  <c r="R88" i="21"/>
  <c r="P88" i="21"/>
  <c r="BI86" i="21"/>
  <c r="BH86" i="21"/>
  <c r="BG86" i="21"/>
  <c r="BF86" i="21"/>
  <c r="T86" i="21"/>
  <c r="R86" i="21"/>
  <c r="P86" i="21"/>
  <c r="J82" i="21"/>
  <c r="J81" i="21"/>
  <c r="F81" i="21"/>
  <c r="F79" i="21"/>
  <c r="E77" i="21"/>
  <c r="J59" i="21"/>
  <c r="J58" i="21"/>
  <c r="F58" i="21"/>
  <c r="F56" i="21"/>
  <c r="E54" i="21"/>
  <c r="J20" i="21"/>
  <c r="E20" i="21"/>
  <c r="F59" i="21"/>
  <c r="J19" i="21"/>
  <c r="J14" i="21"/>
  <c r="J79" i="21"/>
  <c r="E7" i="21"/>
  <c r="E50" i="21" s="1"/>
  <c r="J39" i="20"/>
  <c r="J38" i="20"/>
  <c r="AY75" i="1"/>
  <c r="J37" i="20"/>
  <c r="AX75" i="1" s="1"/>
  <c r="BI153" i="20"/>
  <c r="BH153" i="20"/>
  <c r="BG153" i="20"/>
  <c r="BF153" i="20"/>
  <c r="T153" i="20"/>
  <c r="R153" i="20"/>
  <c r="P153" i="20"/>
  <c r="BI152" i="20"/>
  <c r="BH152" i="20"/>
  <c r="BG152" i="20"/>
  <c r="BF152" i="20"/>
  <c r="T152" i="20"/>
  <c r="R152" i="20"/>
  <c r="P152" i="20"/>
  <c r="BI150" i="20"/>
  <c r="BH150" i="20"/>
  <c r="BG150" i="20"/>
  <c r="BF150" i="20"/>
  <c r="T150" i="20"/>
  <c r="R150" i="20"/>
  <c r="P150" i="20"/>
  <c r="BI148" i="20"/>
  <c r="BH148" i="20"/>
  <c r="BG148" i="20"/>
  <c r="BF148" i="20"/>
  <c r="T148" i="20"/>
  <c r="R148" i="20"/>
  <c r="P148" i="20"/>
  <c r="BI146" i="20"/>
  <c r="BH146" i="20"/>
  <c r="BG146" i="20"/>
  <c r="BF146" i="20"/>
  <c r="T146" i="20"/>
  <c r="R146" i="20"/>
  <c r="P146" i="20"/>
  <c r="BI145" i="20"/>
  <c r="BH145" i="20"/>
  <c r="BG145" i="20"/>
  <c r="BF145" i="20"/>
  <c r="T145" i="20"/>
  <c r="R145" i="20"/>
  <c r="P145" i="20"/>
  <c r="BI144" i="20"/>
  <c r="BH144" i="20"/>
  <c r="BG144" i="20"/>
  <c r="BF144" i="20"/>
  <c r="T144" i="20"/>
  <c r="R144" i="20"/>
  <c r="P144" i="20"/>
  <c r="BI143" i="20"/>
  <c r="BH143" i="20"/>
  <c r="BG143" i="20"/>
  <c r="BF143" i="20"/>
  <c r="T143" i="20"/>
  <c r="R143" i="20"/>
  <c r="P143" i="20"/>
  <c r="BI142" i="20"/>
  <c r="BH142" i="20"/>
  <c r="BG142" i="20"/>
  <c r="BF142" i="20"/>
  <c r="T142" i="20"/>
  <c r="R142" i="20"/>
  <c r="P142" i="20"/>
  <c r="BI141" i="20"/>
  <c r="BH141" i="20"/>
  <c r="BG141" i="20"/>
  <c r="BF141" i="20"/>
  <c r="T141" i="20"/>
  <c r="R141" i="20"/>
  <c r="P141" i="20"/>
  <c r="BI140" i="20"/>
  <c r="BH140" i="20"/>
  <c r="BG140" i="20"/>
  <c r="BF140" i="20"/>
  <c r="T140" i="20"/>
  <c r="R140" i="20"/>
  <c r="P140" i="20"/>
  <c r="BI139" i="20"/>
  <c r="BH139" i="20"/>
  <c r="BG139" i="20"/>
  <c r="BF139" i="20"/>
  <c r="T139" i="20"/>
  <c r="R139" i="20"/>
  <c r="P139" i="20"/>
  <c r="BI138" i="20"/>
  <c r="BH138" i="20"/>
  <c r="BG138" i="20"/>
  <c r="BF138" i="20"/>
  <c r="T138" i="20"/>
  <c r="R138" i="20"/>
  <c r="P138" i="20"/>
  <c r="BI137" i="20"/>
  <c r="BH137" i="20"/>
  <c r="BG137" i="20"/>
  <c r="BF137" i="20"/>
  <c r="T137" i="20"/>
  <c r="R137" i="20"/>
  <c r="P137" i="20"/>
  <c r="BI135" i="20"/>
  <c r="BH135" i="20"/>
  <c r="BG135" i="20"/>
  <c r="BF135" i="20"/>
  <c r="T135" i="20"/>
  <c r="R135" i="20"/>
  <c r="P135" i="20"/>
  <c r="BI134" i="20"/>
  <c r="BH134" i="20"/>
  <c r="BG134" i="20"/>
  <c r="BF134" i="20"/>
  <c r="T134" i="20"/>
  <c r="R134" i="20"/>
  <c r="P134" i="20"/>
  <c r="BI133" i="20"/>
  <c r="BH133" i="20"/>
  <c r="BG133" i="20"/>
  <c r="BF133" i="20"/>
  <c r="T133" i="20"/>
  <c r="R133" i="20"/>
  <c r="P133" i="20"/>
  <c r="BI132" i="20"/>
  <c r="BH132" i="20"/>
  <c r="BG132" i="20"/>
  <c r="BF132" i="20"/>
  <c r="T132" i="20"/>
  <c r="R132" i="20"/>
  <c r="P132" i="20"/>
  <c r="BI131" i="20"/>
  <c r="BH131" i="20"/>
  <c r="BG131" i="20"/>
  <c r="BF131" i="20"/>
  <c r="T131" i="20"/>
  <c r="R131" i="20"/>
  <c r="P131" i="20"/>
  <c r="BI130" i="20"/>
  <c r="BH130" i="20"/>
  <c r="BG130" i="20"/>
  <c r="BF130" i="20"/>
  <c r="T130" i="20"/>
  <c r="R130" i="20"/>
  <c r="P130" i="20"/>
  <c r="BI129" i="20"/>
  <c r="BH129" i="20"/>
  <c r="BG129" i="20"/>
  <c r="BF129" i="20"/>
  <c r="T129" i="20"/>
  <c r="R129" i="20"/>
  <c r="P129" i="20"/>
  <c r="BI127" i="20"/>
  <c r="BH127" i="20"/>
  <c r="BG127" i="20"/>
  <c r="BF127" i="20"/>
  <c r="T127" i="20"/>
  <c r="R127" i="20"/>
  <c r="P127" i="20"/>
  <c r="BI126" i="20"/>
  <c r="BH126" i="20"/>
  <c r="BG126" i="20"/>
  <c r="BF126" i="20"/>
  <c r="T126" i="20"/>
  <c r="R126" i="20"/>
  <c r="P126" i="20"/>
  <c r="BI125" i="20"/>
  <c r="BH125" i="20"/>
  <c r="BG125" i="20"/>
  <c r="BF125" i="20"/>
  <c r="T125" i="20"/>
  <c r="R125" i="20"/>
  <c r="P125" i="20"/>
  <c r="BI124" i="20"/>
  <c r="BH124" i="20"/>
  <c r="BG124" i="20"/>
  <c r="BF124" i="20"/>
  <c r="T124" i="20"/>
  <c r="R124" i="20"/>
  <c r="P124" i="20"/>
  <c r="BI123" i="20"/>
  <c r="BH123" i="20"/>
  <c r="BG123" i="20"/>
  <c r="BF123" i="20"/>
  <c r="T123" i="20"/>
  <c r="R123" i="20"/>
  <c r="P123" i="20"/>
  <c r="BI121" i="20"/>
  <c r="BH121" i="20"/>
  <c r="BG121" i="20"/>
  <c r="BF121" i="20"/>
  <c r="T121" i="20"/>
  <c r="R121" i="20"/>
  <c r="P121" i="20"/>
  <c r="BI120" i="20"/>
  <c r="BH120" i="20"/>
  <c r="BG120" i="20"/>
  <c r="BF120" i="20"/>
  <c r="T120" i="20"/>
  <c r="R120" i="20"/>
  <c r="P120" i="20"/>
  <c r="BI119" i="20"/>
  <c r="BH119" i="20"/>
  <c r="BG119" i="20"/>
  <c r="BF119" i="20"/>
  <c r="T119" i="20"/>
  <c r="R119" i="20"/>
  <c r="P119" i="20"/>
  <c r="BI118" i="20"/>
  <c r="BH118" i="20"/>
  <c r="BG118" i="20"/>
  <c r="BF118" i="20"/>
  <c r="T118" i="20"/>
  <c r="R118" i="20"/>
  <c r="P118" i="20"/>
  <c r="BI117" i="20"/>
  <c r="BH117" i="20"/>
  <c r="BG117" i="20"/>
  <c r="BF117" i="20"/>
  <c r="T117" i="20"/>
  <c r="R117" i="20"/>
  <c r="P117" i="20"/>
  <c r="BI116" i="20"/>
  <c r="BH116" i="20"/>
  <c r="BG116" i="20"/>
  <c r="BF116" i="20"/>
  <c r="T116" i="20"/>
  <c r="R116" i="20"/>
  <c r="P116" i="20"/>
  <c r="BI114" i="20"/>
  <c r="BH114" i="20"/>
  <c r="BG114" i="20"/>
  <c r="BF114" i="20"/>
  <c r="T114" i="20"/>
  <c r="R114" i="20"/>
  <c r="P114" i="20"/>
  <c r="BI113" i="20"/>
  <c r="BH113" i="20"/>
  <c r="BG113" i="20"/>
  <c r="BF113" i="20"/>
  <c r="T113" i="20"/>
  <c r="R113" i="20"/>
  <c r="P113" i="20"/>
  <c r="BI112" i="20"/>
  <c r="BH112" i="20"/>
  <c r="BG112" i="20"/>
  <c r="BF112" i="20"/>
  <c r="T112" i="20"/>
  <c r="R112" i="20"/>
  <c r="P112" i="20"/>
  <c r="BI111" i="20"/>
  <c r="BH111" i="20"/>
  <c r="BG111" i="20"/>
  <c r="BF111" i="20"/>
  <c r="T111" i="20"/>
  <c r="R111" i="20"/>
  <c r="P111" i="20"/>
  <c r="BI110" i="20"/>
  <c r="BH110" i="20"/>
  <c r="BG110" i="20"/>
  <c r="BF110" i="20"/>
  <c r="T110" i="20"/>
  <c r="R110" i="20"/>
  <c r="P110" i="20"/>
  <c r="BI109" i="20"/>
  <c r="BH109" i="20"/>
  <c r="BG109" i="20"/>
  <c r="BF109" i="20"/>
  <c r="T109" i="20"/>
  <c r="R109" i="20"/>
  <c r="P109" i="20"/>
  <c r="BI108" i="20"/>
  <c r="BH108" i="20"/>
  <c r="BG108" i="20"/>
  <c r="BF108" i="20"/>
  <c r="T108" i="20"/>
  <c r="R108" i="20"/>
  <c r="P108" i="20"/>
  <c r="BI107" i="20"/>
  <c r="BH107" i="20"/>
  <c r="BG107" i="20"/>
  <c r="BF107" i="20"/>
  <c r="T107" i="20"/>
  <c r="R107" i="20"/>
  <c r="P107" i="20"/>
  <c r="BI106" i="20"/>
  <c r="BH106" i="20"/>
  <c r="BG106" i="20"/>
  <c r="BF106" i="20"/>
  <c r="T106" i="20"/>
  <c r="R106" i="20"/>
  <c r="P106" i="20"/>
  <c r="BI105" i="20"/>
  <c r="BH105" i="20"/>
  <c r="BG105" i="20"/>
  <c r="BF105" i="20"/>
  <c r="T105" i="20"/>
  <c r="R105" i="20"/>
  <c r="P105" i="20"/>
  <c r="BI104" i="20"/>
  <c r="BH104" i="20"/>
  <c r="BG104" i="20"/>
  <c r="BF104" i="20"/>
  <c r="T104" i="20"/>
  <c r="R104" i="20"/>
  <c r="P104" i="20"/>
  <c r="BI103" i="20"/>
  <c r="BH103" i="20"/>
  <c r="BG103" i="20"/>
  <c r="BF103" i="20"/>
  <c r="T103" i="20"/>
  <c r="R103" i="20"/>
  <c r="P103" i="20"/>
  <c r="BI102" i="20"/>
  <c r="BH102" i="20"/>
  <c r="BG102" i="20"/>
  <c r="BF102" i="20"/>
  <c r="T102" i="20"/>
  <c r="R102" i="20"/>
  <c r="P102" i="20"/>
  <c r="BI101" i="20"/>
  <c r="BH101" i="20"/>
  <c r="BG101" i="20"/>
  <c r="BF101" i="20"/>
  <c r="T101" i="20"/>
  <c r="R101" i="20"/>
  <c r="P101" i="20"/>
  <c r="BI100" i="20"/>
  <c r="BH100" i="20"/>
  <c r="BG100" i="20"/>
  <c r="BF100" i="20"/>
  <c r="T100" i="20"/>
  <c r="R100" i="20"/>
  <c r="P100" i="20"/>
  <c r="BI99" i="20"/>
  <c r="BH99" i="20"/>
  <c r="BG99" i="20"/>
  <c r="BF99" i="20"/>
  <c r="T99" i="20"/>
  <c r="R99" i="20"/>
  <c r="P99" i="20"/>
  <c r="BI98" i="20"/>
  <c r="BH98" i="20"/>
  <c r="BG98" i="20"/>
  <c r="BF98" i="20"/>
  <c r="T98" i="20"/>
  <c r="R98" i="20"/>
  <c r="P98" i="20"/>
  <c r="BI97" i="20"/>
  <c r="BH97" i="20"/>
  <c r="BG97" i="20"/>
  <c r="BF97" i="20"/>
  <c r="T97" i="20"/>
  <c r="R97" i="20"/>
  <c r="P97" i="20"/>
  <c r="BI96" i="20"/>
  <c r="BH96" i="20"/>
  <c r="BG96" i="20"/>
  <c r="BF96" i="20"/>
  <c r="T96" i="20"/>
  <c r="R96" i="20"/>
  <c r="P96" i="20"/>
  <c r="BI95" i="20"/>
  <c r="BH95" i="20"/>
  <c r="BG95" i="20"/>
  <c r="BF95" i="20"/>
  <c r="T95" i="20"/>
  <c r="R95" i="20"/>
  <c r="P95" i="20"/>
  <c r="BI94" i="20"/>
  <c r="BH94" i="20"/>
  <c r="BG94" i="20"/>
  <c r="BF94" i="20"/>
  <c r="T94" i="20"/>
  <c r="R94" i="20"/>
  <c r="P94" i="20"/>
  <c r="BI93" i="20"/>
  <c r="BH93" i="20"/>
  <c r="BG93" i="20"/>
  <c r="BF93" i="20"/>
  <c r="T93" i="20"/>
  <c r="R93" i="20"/>
  <c r="P93" i="20"/>
  <c r="BI92" i="20"/>
  <c r="BH92" i="20"/>
  <c r="BG92" i="20"/>
  <c r="BF92" i="20"/>
  <c r="T92" i="20"/>
  <c r="R92" i="20"/>
  <c r="P92" i="20"/>
  <c r="F84" i="20"/>
  <c r="E82" i="20"/>
  <c r="F56" i="20"/>
  <c r="E54" i="20"/>
  <c r="J26" i="20"/>
  <c r="E26" i="20"/>
  <c r="J87" i="20" s="1"/>
  <c r="J25" i="20"/>
  <c r="J23" i="20"/>
  <c r="E23" i="20"/>
  <c r="J86" i="20" s="1"/>
  <c r="J22" i="20"/>
  <c r="J20" i="20"/>
  <c r="E20" i="20"/>
  <c r="F59" i="20" s="1"/>
  <c r="J19" i="20"/>
  <c r="J17" i="20"/>
  <c r="E17" i="20"/>
  <c r="F58" i="20" s="1"/>
  <c r="J16" i="20"/>
  <c r="J14" i="20"/>
  <c r="J84" i="20" s="1"/>
  <c r="E7" i="20"/>
  <c r="E78" i="20"/>
  <c r="J39" i="19"/>
  <c r="J38" i="19"/>
  <c r="AY74" i="1" s="1"/>
  <c r="J37" i="19"/>
  <c r="AX74" i="1"/>
  <c r="BI124" i="19"/>
  <c r="BH124" i="19"/>
  <c r="BG124" i="19"/>
  <c r="BF124" i="19"/>
  <c r="T124" i="19"/>
  <c r="R124" i="19"/>
  <c r="P124" i="19"/>
  <c r="BI123" i="19"/>
  <c r="BH123" i="19"/>
  <c r="BG123" i="19"/>
  <c r="BF123" i="19"/>
  <c r="T123" i="19"/>
  <c r="R123" i="19"/>
  <c r="P123" i="19"/>
  <c r="BI121" i="19"/>
  <c r="BH121" i="19"/>
  <c r="BG121" i="19"/>
  <c r="BF121" i="19"/>
  <c r="T121" i="19"/>
  <c r="R121" i="19"/>
  <c r="P121" i="19"/>
  <c r="BI120" i="19"/>
  <c r="BH120" i="19"/>
  <c r="BG120" i="19"/>
  <c r="BF120" i="19"/>
  <c r="T120" i="19"/>
  <c r="R120" i="19"/>
  <c r="P120" i="19"/>
  <c r="BI119" i="19"/>
  <c r="BH119" i="19"/>
  <c r="BG119" i="19"/>
  <c r="BF119" i="19"/>
  <c r="T119" i="19"/>
  <c r="R119" i="19"/>
  <c r="P119" i="19"/>
  <c r="BI118" i="19"/>
  <c r="BH118" i="19"/>
  <c r="BG118" i="19"/>
  <c r="BF118" i="19"/>
  <c r="T118" i="19"/>
  <c r="R118" i="19"/>
  <c r="P118" i="19"/>
  <c r="BI117" i="19"/>
  <c r="BH117" i="19"/>
  <c r="BG117" i="19"/>
  <c r="BF117" i="19"/>
  <c r="T117" i="19"/>
  <c r="R117" i="19"/>
  <c r="P117" i="19"/>
  <c r="BI116" i="19"/>
  <c r="BH116" i="19"/>
  <c r="BG116" i="19"/>
  <c r="BF116" i="19"/>
  <c r="T116" i="19"/>
  <c r="R116" i="19"/>
  <c r="P116" i="19"/>
  <c r="BI115" i="19"/>
  <c r="BH115" i="19"/>
  <c r="BG115" i="19"/>
  <c r="BF115" i="19"/>
  <c r="T115" i="19"/>
  <c r="R115" i="19"/>
  <c r="P115" i="19"/>
  <c r="BI114" i="19"/>
  <c r="BH114" i="19"/>
  <c r="BG114" i="19"/>
  <c r="BF114" i="19"/>
  <c r="T114" i="19"/>
  <c r="R114" i="19"/>
  <c r="P114" i="19"/>
  <c r="BI113" i="19"/>
  <c r="BH113" i="19"/>
  <c r="BG113" i="19"/>
  <c r="BF113" i="19"/>
  <c r="T113" i="19"/>
  <c r="R113" i="19"/>
  <c r="P113" i="19"/>
  <c r="BI112" i="19"/>
  <c r="BH112" i="19"/>
  <c r="BG112" i="19"/>
  <c r="BF112" i="19"/>
  <c r="T112" i="19"/>
  <c r="R112" i="19"/>
  <c r="P112" i="19"/>
  <c r="BI111" i="19"/>
  <c r="BH111" i="19"/>
  <c r="BG111" i="19"/>
  <c r="BF111" i="19"/>
  <c r="T111" i="19"/>
  <c r="R111" i="19"/>
  <c r="P111" i="19"/>
  <c r="BI110" i="19"/>
  <c r="BH110" i="19"/>
  <c r="BG110" i="19"/>
  <c r="BF110" i="19"/>
  <c r="T110" i="19"/>
  <c r="R110" i="19"/>
  <c r="P110" i="19"/>
  <c r="BI109" i="19"/>
  <c r="BH109" i="19"/>
  <c r="BG109" i="19"/>
  <c r="BF109" i="19"/>
  <c r="T109" i="19"/>
  <c r="R109" i="19"/>
  <c r="P109" i="19"/>
  <c r="BI108" i="19"/>
  <c r="BH108" i="19"/>
  <c r="BG108" i="19"/>
  <c r="BF108" i="19"/>
  <c r="T108" i="19"/>
  <c r="R108" i="19"/>
  <c r="P108" i="19"/>
  <c r="BI107" i="19"/>
  <c r="BH107" i="19"/>
  <c r="BG107" i="19"/>
  <c r="BF107" i="19"/>
  <c r="T107" i="19"/>
  <c r="R107" i="19"/>
  <c r="P107" i="19"/>
  <c r="BI106" i="19"/>
  <c r="BH106" i="19"/>
  <c r="BG106" i="19"/>
  <c r="BF106" i="19"/>
  <c r="T106" i="19"/>
  <c r="R106" i="19"/>
  <c r="P106" i="19"/>
  <c r="BI105" i="19"/>
  <c r="BH105" i="19"/>
  <c r="BG105" i="19"/>
  <c r="BF105" i="19"/>
  <c r="T105" i="19"/>
  <c r="R105" i="19"/>
  <c r="P105" i="19"/>
  <c r="BI104" i="19"/>
  <c r="BH104" i="19"/>
  <c r="BG104" i="19"/>
  <c r="BF104" i="19"/>
  <c r="T104" i="19"/>
  <c r="R104" i="19"/>
  <c r="P104" i="19"/>
  <c r="BI103" i="19"/>
  <c r="BH103" i="19"/>
  <c r="BG103" i="19"/>
  <c r="BF103" i="19"/>
  <c r="T103" i="19"/>
  <c r="R103" i="19"/>
  <c r="P103" i="19"/>
  <c r="BI102" i="19"/>
  <c r="BH102" i="19"/>
  <c r="BG102" i="19"/>
  <c r="BF102" i="19"/>
  <c r="T102" i="19"/>
  <c r="R102" i="19"/>
  <c r="P102" i="19"/>
  <c r="BI101" i="19"/>
  <c r="BH101" i="19"/>
  <c r="BG101" i="19"/>
  <c r="BF101" i="19"/>
  <c r="T101" i="19"/>
  <c r="R101" i="19"/>
  <c r="P101" i="19"/>
  <c r="BI100" i="19"/>
  <c r="BH100" i="19"/>
  <c r="BG100" i="19"/>
  <c r="BF100" i="19"/>
  <c r="T100" i="19"/>
  <c r="R100" i="19"/>
  <c r="P100" i="19"/>
  <c r="BI99" i="19"/>
  <c r="BH99" i="19"/>
  <c r="BG99" i="19"/>
  <c r="BF99" i="19"/>
  <c r="T99" i="19"/>
  <c r="R99" i="19"/>
  <c r="P99" i="19"/>
  <c r="BI98" i="19"/>
  <c r="BH98" i="19"/>
  <c r="BG98" i="19"/>
  <c r="BF98" i="19"/>
  <c r="T98" i="19"/>
  <c r="R98" i="19"/>
  <c r="P98" i="19"/>
  <c r="BI97" i="19"/>
  <c r="BH97" i="19"/>
  <c r="BG97" i="19"/>
  <c r="BF97" i="19"/>
  <c r="T97" i="19"/>
  <c r="R97" i="19"/>
  <c r="P97" i="19"/>
  <c r="BI96" i="19"/>
  <c r="BH96" i="19"/>
  <c r="BG96" i="19"/>
  <c r="BF96" i="19"/>
  <c r="T96" i="19"/>
  <c r="R96" i="19"/>
  <c r="P96" i="19"/>
  <c r="BI95" i="19"/>
  <c r="BH95" i="19"/>
  <c r="BG95" i="19"/>
  <c r="BF95" i="19"/>
  <c r="T95" i="19"/>
  <c r="R95" i="19"/>
  <c r="P95" i="19"/>
  <c r="BI94" i="19"/>
  <c r="BH94" i="19"/>
  <c r="BG94" i="19"/>
  <c r="BF94" i="19"/>
  <c r="T94" i="19"/>
  <c r="R94" i="19"/>
  <c r="P94" i="19"/>
  <c r="BI93" i="19"/>
  <c r="BH93" i="19"/>
  <c r="BG93" i="19"/>
  <c r="BF93" i="19"/>
  <c r="T93" i="19"/>
  <c r="R93" i="19"/>
  <c r="P93" i="19"/>
  <c r="BI92" i="19"/>
  <c r="BH92" i="19"/>
  <c r="BG92" i="19"/>
  <c r="BF92" i="19"/>
  <c r="T92" i="19"/>
  <c r="R92" i="19"/>
  <c r="P92" i="19"/>
  <c r="BI91" i="19"/>
  <c r="BH91" i="19"/>
  <c r="BG91" i="19"/>
  <c r="BF91" i="19"/>
  <c r="T91" i="19"/>
  <c r="R91" i="19"/>
  <c r="P91" i="19"/>
  <c r="BI90" i="19"/>
  <c r="BH90" i="19"/>
  <c r="BG90" i="19"/>
  <c r="BF90" i="19"/>
  <c r="T90" i="19"/>
  <c r="R90" i="19"/>
  <c r="P90" i="19"/>
  <c r="BI89" i="19"/>
  <c r="BH89" i="19"/>
  <c r="BG89" i="19"/>
  <c r="BF89" i="19"/>
  <c r="T89" i="19"/>
  <c r="R89" i="19"/>
  <c r="P89" i="19"/>
  <c r="F81" i="19"/>
  <c r="E79" i="19"/>
  <c r="F56" i="19"/>
  <c r="E54" i="19"/>
  <c r="J26" i="19"/>
  <c r="E26" i="19"/>
  <c r="J84" i="19"/>
  <c r="J25" i="19"/>
  <c r="J23" i="19"/>
  <c r="E23" i="19"/>
  <c r="J58" i="19"/>
  <c r="J22" i="19"/>
  <c r="J20" i="19"/>
  <c r="E20" i="19"/>
  <c r="F59" i="19"/>
  <c r="J19" i="19"/>
  <c r="J17" i="19"/>
  <c r="E17" i="19"/>
  <c r="F83" i="19"/>
  <c r="J16" i="19"/>
  <c r="J14" i="19"/>
  <c r="J56" i="19" s="1"/>
  <c r="E7" i="19"/>
  <c r="E75" i="19" s="1"/>
  <c r="J37" i="18"/>
  <c r="J36" i="18"/>
  <c r="AY72" i="1"/>
  <c r="J35" i="18"/>
  <c r="AX72" i="1"/>
  <c r="BI90" i="18"/>
  <c r="BH90" i="18"/>
  <c r="BG90" i="18"/>
  <c r="BF90" i="18"/>
  <c r="T90" i="18"/>
  <c r="R90" i="18"/>
  <c r="P90" i="18"/>
  <c r="BI88" i="18"/>
  <c r="BH88" i="18"/>
  <c r="BG88" i="18"/>
  <c r="BF88" i="18"/>
  <c r="T88" i="18"/>
  <c r="R88" i="18"/>
  <c r="P88" i="18"/>
  <c r="BI86" i="18"/>
  <c r="BH86" i="18"/>
  <c r="BG86" i="18"/>
  <c r="BF86" i="18"/>
  <c r="T86" i="18"/>
  <c r="R86" i="18"/>
  <c r="P86" i="18"/>
  <c r="BI84" i="18"/>
  <c r="BH84" i="18"/>
  <c r="BG84" i="18"/>
  <c r="BF84" i="18"/>
  <c r="T84" i="18"/>
  <c r="R84" i="18"/>
  <c r="P84" i="18"/>
  <c r="BI83" i="18"/>
  <c r="BH83" i="18"/>
  <c r="BG83" i="18"/>
  <c r="BF83" i="18"/>
  <c r="T83" i="18"/>
  <c r="R83" i="18"/>
  <c r="P83" i="18"/>
  <c r="BI82" i="18"/>
  <c r="BH82" i="18"/>
  <c r="BG82" i="18"/>
  <c r="BF82" i="18"/>
  <c r="T82" i="18"/>
  <c r="R82" i="18"/>
  <c r="P82" i="18"/>
  <c r="BI81" i="18"/>
  <c r="BH81" i="18"/>
  <c r="BG81" i="18"/>
  <c r="BF81" i="18"/>
  <c r="T81" i="18"/>
  <c r="R81" i="18"/>
  <c r="P81" i="18"/>
  <c r="BI80" i="18"/>
  <c r="BH80" i="18"/>
  <c r="BG80" i="18"/>
  <c r="BF80" i="18"/>
  <c r="T80" i="18"/>
  <c r="R80" i="18"/>
  <c r="P80" i="18"/>
  <c r="J76" i="18"/>
  <c r="F73" i="18"/>
  <c r="E71" i="18"/>
  <c r="J55" i="18"/>
  <c r="F52" i="18"/>
  <c r="E50" i="18"/>
  <c r="J21" i="18"/>
  <c r="E21" i="18"/>
  <c r="J54" i="18" s="1"/>
  <c r="J20" i="18"/>
  <c r="J18" i="18"/>
  <c r="E18" i="18"/>
  <c r="F76" i="18" s="1"/>
  <c r="J17" i="18"/>
  <c r="J15" i="18"/>
  <c r="E15" i="18"/>
  <c r="F75" i="18" s="1"/>
  <c r="J14" i="18"/>
  <c r="J12" i="18"/>
  <c r="J73" i="18"/>
  <c r="E7" i="18"/>
  <c r="E69" i="18"/>
  <c r="J37" i="17"/>
  <c r="J36" i="17"/>
  <c r="AY71" i="1" s="1"/>
  <c r="J35" i="17"/>
  <c r="AX71" i="1" s="1"/>
  <c r="BI106" i="17"/>
  <c r="BH106" i="17"/>
  <c r="BG106" i="17"/>
  <c r="BF106" i="17"/>
  <c r="T106" i="17"/>
  <c r="R106" i="17"/>
  <c r="P106" i="17"/>
  <c r="BI104" i="17"/>
  <c r="BH104" i="17"/>
  <c r="BG104" i="17"/>
  <c r="BF104" i="17"/>
  <c r="T104" i="17"/>
  <c r="R104" i="17"/>
  <c r="P104" i="17"/>
  <c r="BI102" i="17"/>
  <c r="BH102" i="17"/>
  <c r="BG102" i="17"/>
  <c r="BF102" i="17"/>
  <c r="T102" i="17"/>
  <c r="R102" i="17"/>
  <c r="P102" i="17"/>
  <c r="BI101" i="17"/>
  <c r="BH101" i="17"/>
  <c r="BG101" i="17"/>
  <c r="BF101" i="17"/>
  <c r="T101" i="17"/>
  <c r="R101" i="17"/>
  <c r="P101" i="17"/>
  <c r="BI100" i="17"/>
  <c r="BH100" i="17"/>
  <c r="BG100" i="17"/>
  <c r="BF100" i="17"/>
  <c r="T100" i="17"/>
  <c r="R100" i="17"/>
  <c r="P100" i="17"/>
  <c r="BI99" i="17"/>
  <c r="BH99" i="17"/>
  <c r="BG99" i="17"/>
  <c r="BF99" i="17"/>
  <c r="T99" i="17"/>
  <c r="R99" i="17"/>
  <c r="P99" i="17"/>
  <c r="BI98" i="17"/>
  <c r="BH98" i="17"/>
  <c r="BG98" i="17"/>
  <c r="BF98" i="17"/>
  <c r="T98" i="17"/>
  <c r="R98" i="17"/>
  <c r="P98" i="17"/>
  <c r="BI97" i="17"/>
  <c r="BH97" i="17"/>
  <c r="BG97" i="17"/>
  <c r="BF97" i="17"/>
  <c r="T97" i="17"/>
  <c r="R97" i="17"/>
  <c r="P97" i="17"/>
  <c r="BI96" i="17"/>
  <c r="BH96" i="17"/>
  <c r="BG96" i="17"/>
  <c r="BF96" i="17"/>
  <c r="T96" i="17"/>
  <c r="R96" i="17"/>
  <c r="P96" i="17"/>
  <c r="BI95" i="17"/>
  <c r="BH95" i="17"/>
  <c r="BG95" i="17"/>
  <c r="BF95" i="17"/>
  <c r="T95" i="17"/>
  <c r="R95" i="17"/>
  <c r="P95" i="17"/>
  <c r="BI94" i="17"/>
  <c r="BH94" i="17"/>
  <c r="BG94" i="17"/>
  <c r="BF94" i="17"/>
  <c r="T94" i="17"/>
  <c r="R94" i="17"/>
  <c r="P94" i="17"/>
  <c r="BI93" i="17"/>
  <c r="BH93" i="17"/>
  <c r="BG93" i="17"/>
  <c r="BF93" i="17"/>
  <c r="T93" i="17"/>
  <c r="R93" i="17"/>
  <c r="P93" i="17"/>
  <c r="BI92" i="17"/>
  <c r="BH92" i="17"/>
  <c r="BG92" i="17"/>
  <c r="BF92" i="17"/>
  <c r="T92" i="17"/>
  <c r="R92" i="17"/>
  <c r="P92" i="17"/>
  <c r="BI91" i="17"/>
  <c r="BH91" i="17"/>
  <c r="BG91" i="17"/>
  <c r="BF91" i="17"/>
  <c r="T91" i="17"/>
  <c r="R91" i="17"/>
  <c r="P91" i="17"/>
  <c r="BI90" i="17"/>
  <c r="BH90" i="17"/>
  <c r="BG90" i="17"/>
  <c r="BF90" i="17"/>
  <c r="T90" i="17"/>
  <c r="R90" i="17"/>
  <c r="P90" i="17"/>
  <c r="BI89" i="17"/>
  <c r="BH89" i="17"/>
  <c r="BG89" i="17"/>
  <c r="BF89" i="17"/>
  <c r="T89" i="17"/>
  <c r="R89" i="17"/>
  <c r="P89" i="17"/>
  <c r="BI88" i="17"/>
  <c r="BH88" i="17"/>
  <c r="BG88" i="17"/>
  <c r="BF88" i="17"/>
  <c r="T88" i="17"/>
  <c r="R88" i="17"/>
  <c r="P88" i="17"/>
  <c r="BI87" i="17"/>
  <c r="BH87" i="17"/>
  <c r="BG87" i="17"/>
  <c r="BF87" i="17"/>
  <c r="T87" i="17"/>
  <c r="R87" i="17"/>
  <c r="P87" i="17"/>
  <c r="BI86" i="17"/>
  <c r="BH86" i="17"/>
  <c r="BG86" i="17"/>
  <c r="BF86" i="17"/>
  <c r="T86" i="17"/>
  <c r="R86" i="17"/>
  <c r="P86" i="17"/>
  <c r="BI85" i="17"/>
  <c r="BH85" i="17"/>
  <c r="BG85" i="17"/>
  <c r="BF85" i="17"/>
  <c r="T85" i="17"/>
  <c r="R85" i="17"/>
  <c r="P85" i="17"/>
  <c r="BI84" i="17"/>
  <c r="BH84" i="17"/>
  <c r="BG84" i="17"/>
  <c r="BF84" i="17"/>
  <c r="T84" i="17"/>
  <c r="R84" i="17"/>
  <c r="P84" i="17"/>
  <c r="BI83" i="17"/>
  <c r="BH83" i="17"/>
  <c r="BG83" i="17"/>
  <c r="BF83" i="17"/>
  <c r="T83" i="17"/>
  <c r="R83" i="17"/>
  <c r="P83" i="17"/>
  <c r="BI82" i="17"/>
  <c r="BH82" i="17"/>
  <c r="BG82" i="17"/>
  <c r="BF82" i="17"/>
  <c r="T82" i="17"/>
  <c r="R82" i="17"/>
  <c r="P82" i="17"/>
  <c r="BI81" i="17"/>
  <c r="BH81" i="17"/>
  <c r="BG81" i="17"/>
  <c r="BF81" i="17"/>
  <c r="T81" i="17"/>
  <c r="R81" i="17"/>
  <c r="P81" i="17"/>
  <c r="BI80" i="17"/>
  <c r="BH80" i="17"/>
  <c r="BG80" i="17"/>
  <c r="BF80" i="17"/>
  <c r="T80" i="17"/>
  <c r="R80" i="17"/>
  <c r="P80" i="17"/>
  <c r="J76" i="17"/>
  <c r="F73" i="17"/>
  <c r="E71" i="17"/>
  <c r="J55" i="17"/>
  <c r="F52" i="17"/>
  <c r="E50" i="17"/>
  <c r="J21" i="17"/>
  <c r="E21" i="17"/>
  <c r="J75" i="17" s="1"/>
  <c r="J20" i="17"/>
  <c r="J18" i="17"/>
  <c r="E18" i="17"/>
  <c r="F55" i="17" s="1"/>
  <c r="J17" i="17"/>
  <c r="J15" i="17"/>
  <c r="E15" i="17"/>
  <c r="F75" i="17" s="1"/>
  <c r="J14" i="17"/>
  <c r="J12" i="17"/>
  <c r="J52" i="17"/>
  <c r="E7" i="17"/>
  <c r="E48" i="17"/>
  <c r="J37" i="16"/>
  <c r="J36" i="16"/>
  <c r="AY70" i="1" s="1"/>
  <c r="J35" i="16"/>
  <c r="AX70" i="1" s="1"/>
  <c r="BI103" i="16"/>
  <c r="BH103" i="16"/>
  <c r="BG103" i="16"/>
  <c r="BF103" i="16"/>
  <c r="T103" i="16"/>
  <c r="R103" i="16"/>
  <c r="P103" i="16"/>
  <c r="BI101" i="16"/>
  <c r="BH101" i="16"/>
  <c r="BG101" i="16"/>
  <c r="BF101" i="16"/>
  <c r="T101" i="16"/>
  <c r="R101" i="16"/>
  <c r="P101" i="16"/>
  <c r="BI99" i="16"/>
  <c r="BH99" i="16"/>
  <c r="BG99" i="16"/>
  <c r="BF99" i="16"/>
  <c r="T99" i="16"/>
  <c r="R99" i="16"/>
  <c r="P99" i="16"/>
  <c r="BI97" i="16"/>
  <c r="BH97" i="16"/>
  <c r="BG97" i="16"/>
  <c r="BF97" i="16"/>
  <c r="T97" i="16"/>
  <c r="R97" i="16"/>
  <c r="P97" i="16"/>
  <c r="BI96" i="16"/>
  <c r="BH96" i="16"/>
  <c r="BG96" i="16"/>
  <c r="BF96" i="16"/>
  <c r="T96" i="16"/>
  <c r="R96" i="16"/>
  <c r="P96" i="16"/>
  <c r="BI95" i="16"/>
  <c r="BH95" i="16"/>
  <c r="BG95" i="16"/>
  <c r="BF95" i="16"/>
  <c r="T95" i="16"/>
  <c r="R95" i="16"/>
  <c r="P95" i="16"/>
  <c r="BI94" i="16"/>
  <c r="BH94" i="16"/>
  <c r="BG94" i="16"/>
  <c r="BF94" i="16"/>
  <c r="T94" i="16"/>
  <c r="R94" i="16"/>
  <c r="P94" i="16"/>
  <c r="BI92" i="16"/>
  <c r="BH92" i="16"/>
  <c r="BG92" i="16"/>
  <c r="BF92" i="16"/>
  <c r="T92" i="16"/>
  <c r="R92" i="16"/>
  <c r="P92" i="16"/>
  <c r="BI91" i="16"/>
  <c r="BH91" i="16"/>
  <c r="BG91" i="16"/>
  <c r="BF91" i="16"/>
  <c r="T91" i="16"/>
  <c r="R91" i="16"/>
  <c r="P91" i="16"/>
  <c r="BI89" i="16"/>
  <c r="BH89" i="16"/>
  <c r="BG89" i="16"/>
  <c r="BF89" i="16"/>
  <c r="T89" i="16"/>
  <c r="R89" i="16"/>
  <c r="P89" i="16"/>
  <c r="BI88" i="16"/>
  <c r="BH88" i="16"/>
  <c r="BG88" i="16"/>
  <c r="BF88" i="16"/>
  <c r="T88" i="16"/>
  <c r="R88" i="16"/>
  <c r="P88" i="16"/>
  <c r="BI87" i="16"/>
  <c r="BH87" i="16"/>
  <c r="BG87" i="16"/>
  <c r="BF87" i="16"/>
  <c r="T87" i="16"/>
  <c r="R87" i="16"/>
  <c r="P87" i="16"/>
  <c r="BI86" i="16"/>
  <c r="BH86" i="16"/>
  <c r="BG86" i="16"/>
  <c r="BF86" i="16"/>
  <c r="T86" i="16"/>
  <c r="R86" i="16"/>
  <c r="P86" i="16"/>
  <c r="BI85" i="16"/>
  <c r="BH85" i="16"/>
  <c r="BG85" i="16"/>
  <c r="BF85" i="16"/>
  <c r="T85" i="16"/>
  <c r="R85" i="16"/>
  <c r="P85" i="16"/>
  <c r="BI84" i="16"/>
  <c r="BH84" i="16"/>
  <c r="BG84" i="16"/>
  <c r="BF84" i="16"/>
  <c r="T84" i="16"/>
  <c r="R84" i="16"/>
  <c r="P84" i="16"/>
  <c r="BI83" i="16"/>
  <c r="BH83" i="16"/>
  <c r="BG83" i="16"/>
  <c r="BF83" i="16"/>
  <c r="T83" i="16"/>
  <c r="R83" i="16"/>
  <c r="P83" i="16"/>
  <c r="BI82" i="16"/>
  <c r="BH82" i="16"/>
  <c r="BG82" i="16"/>
  <c r="BF82" i="16"/>
  <c r="T82" i="16"/>
  <c r="R82" i="16"/>
  <c r="P82" i="16"/>
  <c r="BI81" i="16"/>
  <c r="BH81" i="16"/>
  <c r="BG81" i="16"/>
  <c r="BF81" i="16"/>
  <c r="T81" i="16"/>
  <c r="R81" i="16"/>
  <c r="P81" i="16"/>
  <c r="BI80" i="16"/>
  <c r="BH80" i="16"/>
  <c r="BG80" i="16"/>
  <c r="BF80" i="16"/>
  <c r="T80" i="16"/>
  <c r="R80" i="16"/>
  <c r="P80" i="16"/>
  <c r="J76" i="16"/>
  <c r="F73" i="16"/>
  <c r="E71" i="16"/>
  <c r="J55" i="16"/>
  <c r="F52" i="16"/>
  <c r="E50" i="16"/>
  <c r="J21" i="16"/>
  <c r="E21" i="16"/>
  <c r="J54" i="16" s="1"/>
  <c r="J20" i="16"/>
  <c r="J18" i="16"/>
  <c r="E18" i="16"/>
  <c r="F76" i="16" s="1"/>
  <c r="J17" i="16"/>
  <c r="J15" i="16"/>
  <c r="E15" i="16"/>
  <c r="F75" i="16" s="1"/>
  <c r="J14" i="16"/>
  <c r="J12" i="16"/>
  <c r="J52" i="16"/>
  <c r="E7" i="16"/>
  <c r="E69" i="16"/>
  <c r="J37" i="15"/>
  <c r="J36" i="15"/>
  <c r="AY69" i="1" s="1"/>
  <c r="J35" i="15"/>
  <c r="AX69" i="1" s="1"/>
  <c r="BI102" i="15"/>
  <c r="BH102" i="15"/>
  <c r="BG102" i="15"/>
  <c r="BF102" i="15"/>
  <c r="T102" i="15"/>
  <c r="R102" i="15"/>
  <c r="P102" i="15"/>
  <c r="BI101" i="15"/>
  <c r="BH101" i="15"/>
  <c r="BG101" i="15"/>
  <c r="BF101" i="15"/>
  <c r="T101" i="15"/>
  <c r="R101" i="15"/>
  <c r="P101" i="15"/>
  <c r="BI99" i="15"/>
  <c r="BH99" i="15"/>
  <c r="BG99" i="15"/>
  <c r="BF99" i="15"/>
  <c r="T99" i="15"/>
  <c r="R99" i="15"/>
  <c r="P99" i="15"/>
  <c r="BI97" i="15"/>
  <c r="BH97" i="15"/>
  <c r="BG97" i="15"/>
  <c r="BF97" i="15"/>
  <c r="T97" i="15"/>
  <c r="R97" i="15"/>
  <c r="P97" i="15"/>
  <c r="BI95" i="15"/>
  <c r="BH95" i="15"/>
  <c r="BG95" i="15"/>
  <c r="BF95" i="15"/>
  <c r="T95" i="15"/>
  <c r="R95" i="15"/>
  <c r="P95" i="15"/>
  <c r="BI93" i="15"/>
  <c r="BH93" i="15"/>
  <c r="BG93" i="15"/>
  <c r="BF93" i="15"/>
  <c r="T93" i="15"/>
  <c r="R93" i="15"/>
  <c r="P93" i="15"/>
  <c r="BI91" i="15"/>
  <c r="BH91" i="15"/>
  <c r="BG91" i="15"/>
  <c r="BF91" i="15"/>
  <c r="T91" i="15"/>
  <c r="R91" i="15"/>
  <c r="P91" i="15"/>
  <c r="BI90" i="15"/>
  <c r="BH90" i="15"/>
  <c r="BG90" i="15"/>
  <c r="BF90" i="15"/>
  <c r="T90" i="15"/>
  <c r="R90" i="15"/>
  <c r="P90" i="15"/>
  <c r="BI89" i="15"/>
  <c r="BH89" i="15"/>
  <c r="BG89" i="15"/>
  <c r="BF89" i="15"/>
  <c r="T89" i="15"/>
  <c r="R89" i="15"/>
  <c r="P89" i="15"/>
  <c r="BI88" i="15"/>
  <c r="BH88" i="15"/>
  <c r="BG88" i="15"/>
  <c r="BF88" i="15"/>
  <c r="T88" i="15"/>
  <c r="R88" i="15"/>
  <c r="P88" i="15"/>
  <c r="BI87" i="15"/>
  <c r="BH87" i="15"/>
  <c r="BG87" i="15"/>
  <c r="BF87" i="15"/>
  <c r="T87" i="15"/>
  <c r="R87" i="15"/>
  <c r="P87" i="15"/>
  <c r="BI86" i="15"/>
  <c r="BH86" i="15"/>
  <c r="BG86" i="15"/>
  <c r="BF86" i="15"/>
  <c r="T86" i="15"/>
  <c r="R86" i="15"/>
  <c r="P86" i="15"/>
  <c r="BI85" i="15"/>
  <c r="BH85" i="15"/>
  <c r="BG85" i="15"/>
  <c r="BF85" i="15"/>
  <c r="T85" i="15"/>
  <c r="R85" i="15"/>
  <c r="P85" i="15"/>
  <c r="BI84" i="15"/>
  <c r="BH84" i="15"/>
  <c r="BG84" i="15"/>
  <c r="BF84" i="15"/>
  <c r="T84" i="15"/>
  <c r="R84" i="15"/>
  <c r="P84" i="15"/>
  <c r="BI83" i="15"/>
  <c r="BH83" i="15"/>
  <c r="BG83" i="15"/>
  <c r="BF83" i="15"/>
  <c r="T83" i="15"/>
  <c r="R83" i="15"/>
  <c r="P83" i="15"/>
  <c r="BI82" i="15"/>
  <c r="BH82" i="15"/>
  <c r="BG82" i="15"/>
  <c r="BF82" i="15"/>
  <c r="T82" i="15"/>
  <c r="R82" i="15"/>
  <c r="P82" i="15"/>
  <c r="BI81" i="15"/>
  <c r="BH81" i="15"/>
  <c r="BG81" i="15"/>
  <c r="BF81" i="15"/>
  <c r="T81" i="15"/>
  <c r="R81" i="15"/>
  <c r="P81" i="15"/>
  <c r="BI80" i="15"/>
  <c r="BH80" i="15"/>
  <c r="BG80" i="15"/>
  <c r="BF80" i="15"/>
  <c r="T80" i="15"/>
  <c r="R80" i="15"/>
  <c r="P80" i="15"/>
  <c r="J76" i="15"/>
  <c r="F73" i="15"/>
  <c r="E71" i="15"/>
  <c r="J55" i="15"/>
  <c r="F52" i="15"/>
  <c r="E50" i="15"/>
  <c r="J21" i="15"/>
  <c r="E21" i="15"/>
  <c r="J54" i="15"/>
  <c r="J20" i="15"/>
  <c r="J18" i="15"/>
  <c r="E18" i="15"/>
  <c r="F76" i="15"/>
  <c r="J17" i="15"/>
  <c r="J15" i="15"/>
  <c r="E15" i="15"/>
  <c r="F75" i="15"/>
  <c r="J14" i="15"/>
  <c r="J12" i="15"/>
  <c r="J73" i="15" s="1"/>
  <c r="E7" i="15"/>
  <c r="E69" i="15" s="1"/>
  <c r="J37" i="14"/>
  <c r="J36" i="14"/>
  <c r="AY68" i="1"/>
  <c r="J35" i="14"/>
  <c r="AX68" i="1"/>
  <c r="BI135" i="14"/>
  <c r="BH135" i="14"/>
  <c r="BG135" i="14"/>
  <c r="BF135" i="14"/>
  <c r="T135" i="14"/>
  <c r="R135" i="14"/>
  <c r="P135" i="14"/>
  <c r="BI133" i="14"/>
  <c r="BH133" i="14"/>
  <c r="BG133" i="14"/>
  <c r="BF133" i="14"/>
  <c r="T133" i="14"/>
  <c r="R133" i="14"/>
  <c r="P133" i="14"/>
  <c r="BI131" i="14"/>
  <c r="BH131" i="14"/>
  <c r="BG131" i="14"/>
  <c r="BF131" i="14"/>
  <c r="T131" i="14"/>
  <c r="R131" i="14"/>
  <c r="P131" i="14"/>
  <c r="BI129" i="14"/>
  <c r="BH129" i="14"/>
  <c r="BG129" i="14"/>
  <c r="BF129" i="14"/>
  <c r="T129" i="14"/>
  <c r="R129" i="14"/>
  <c r="P129" i="14"/>
  <c r="BI127" i="14"/>
  <c r="BH127" i="14"/>
  <c r="BG127" i="14"/>
  <c r="BF127" i="14"/>
  <c r="T127" i="14"/>
  <c r="R127" i="14"/>
  <c r="P127" i="14"/>
  <c r="BI125" i="14"/>
  <c r="BH125" i="14"/>
  <c r="BG125" i="14"/>
  <c r="BF125" i="14"/>
  <c r="T125" i="14"/>
  <c r="R125" i="14"/>
  <c r="P125" i="14"/>
  <c r="BI123" i="14"/>
  <c r="BH123" i="14"/>
  <c r="BG123" i="14"/>
  <c r="BF123" i="14"/>
  <c r="T123" i="14"/>
  <c r="R123" i="14"/>
  <c r="P123" i="14"/>
  <c r="BI122" i="14"/>
  <c r="BH122" i="14"/>
  <c r="BG122" i="14"/>
  <c r="BF122" i="14"/>
  <c r="T122" i="14"/>
  <c r="R122" i="14"/>
  <c r="P122" i="14"/>
  <c r="BI120" i="14"/>
  <c r="BH120" i="14"/>
  <c r="BG120" i="14"/>
  <c r="BF120" i="14"/>
  <c r="T120" i="14"/>
  <c r="R120" i="14"/>
  <c r="P120" i="14"/>
  <c r="BI119" i="14"/>
  <c r="BH119" i="14"/>
  <c r="BG119" i="14"/>
  <c r="BF119" i="14"/>
  <c r="T119" i="14"/>
  <c r="R119" i="14"/>
  <c r="P119" i="14"/>
  <c r="BI118" i="14"/>
  <c r="BH118" i="14"/>
  <c r="BG118" i="14"/>
  <c r="BF118" i="14"/>
  <c r="T118" i="14"/>
  <c r="R118" i="14"/>
  <c r="P118" i="14"/>
  <c r="BI117" i="14"/>
  <c r="BH117" i="14"/>
  <c r="BG117" i="14"/>
  <c r="BF117" i="14"/>
  <c r="T117" i="14"/>
  <c r="R117" i="14"/>
  <c r="P117" i="14"/>
  <c r="BI116" i="14"/>
  <c r="BH116" i="14"/>
  <c r="BG116" i="14"/>
  <c r="BF116" i="14"/>
  <c r="T116" i="14"/>
  <c r="R116" i="14"/>
  <c r="P116" i="14"/>
  <c r="BI115" i="14"/>
  <c r="BH115" i="14"/>
  <c r="BG115" i="14"/>
  <c r="BF115" i="14"/>
  <c r="T115" i="14"/>
  <c r="R115" i="14"/>
  <c r="P115" i="14"/>
  <c r="BI114" i="14"/>
  <c r="BH114" i="14"/>
  <c r="BG114" i="14"/>
  <c r="BF114" i="14"/>
  <c r="T114" i="14"/>
  <c r="R114" i="14"/>
  <c r="P114" i="14"/>
  <c r="BI113" i="14"/>
  <c r="BH113" i="14"/>
  <c r="BG113" i="14"/>
  <c r="BF113" i="14"/>
  <c r="T113" i="14"/>
  <c r="R113" i="14"/>
  <c r="P113" i="14"/>
  <c r="BI111" i="14"/>
  <c r="BH111" i="14"/>
  <c r="BG111" i="14"/>
  <c r="BF111" i="14"/>
  <c r="T111" i="14"/>
  <c r="R111" i="14"/>
  <c r="P111" i="14"/>
  <c r="BI110" i="14"/>
  <c r="BH110" i="14"/>
  <c r="BG110" i="14"/>
  <c r="BF110" i="14"/>
  <c r="T110" i="14"/>
  <c r="R110" i="14"/>
  <c r="P110" i="14"/>
  <c r="BI109" i="14"/>
  <c r="BH109" i="14"/>
  <c r="BG109" i="14"/>
  <c r="BF109" i="14"/>
  <c r="T109" i="14"/>
  <c r="R109" i="14"/>
  <c r="P109" i="14"/>
  <c r="BI108" i="14"/>
  <c r="BH108" i="14"/>
  <c r="BG108" i="14"/>
  <c r="BF108" i="14"/>
  <c r="T108" i="14"/>
  <c r="R108" i="14"/>
  <c r="P108" i="14"/>
  <c r="BI107" i="14"/>
  <c r="BH107" i="14"/>
  <c r="BG107" i="14"/>
  <c r="BF107" i="14"/>
  <c r="T107" i="14"/>
  <c r="R107" i="14"/>
  <c r="P107" i="14"/>
  <c r="BI106" i="14"/>
  <c r="BH106" i="14"/>
  <c r="BG106" i="14"/>
  <c r="BF106" i="14"/>
  <c r="T106" i="14"/>
  <c r="R106" i="14"/>
  <c r="P106" i="14"/>
  <c r="BI105" i="14"/>
  <c r="BH105" i="14"/>
  <c r="BG105" i="14"/>
  <c r="BF105" i="14"/>
  <c r="T105" i="14"/>
  <c r="R105" i="14"/>
  <c r="P105" i="14"/>
  <c r="BI104" i="14"/>
  <c r="BH104" i="14"/>
  <c r="BG104" i="14"/>
  <c r="BF104" i="14"/>
  <c r="T104" i="14"/>
  <c r="R104" i="14"/>
  <c r="P104" i="14"/>
  <c r="BI103" i="14"/>
  <c r="BH103" i="14"/>
  <c r="BG103" i="14"/>
  <c r="BF103" i="14"/>
  <c r="T103" i="14"/>
  <c r="R103" i="14"/>
  <c r="P103" i="14"/>
  <c r="BI102" i="14"/>
  <c r="BH102" i="14"/>
  <c r="BG102" i="14"/>
  <c r="BF102" i="14"/>
  <c r="T102" i="14"/>
  <c r="R102" i="14"/>
  <c r="P102" i="14"/>
  <c r="BI101" i="14"/>
  <c r="BH101" i="14"/>
  <c r="BG101" i="14"/>
  <c r="BF101" i="14"/>
  <c r="T101" i="14"/>
  <c r="R101" i="14"/>
  <c r="P101" i="14"/>
  <c r="BI100" i="14"/>
  <c r="BH100" i="14"/>
  <c r="BG100" i="14"/>
  <c r="BF100" i="14"/>
  <c r="T100" i="14"/>
  <c r="R100" i="14"/>
  <c r="P100" i="14"/>
  <c r="BI99" i="14"/>
  <c r="BH99" i="14"/>
  <c r="BG99" i="14"/>
  <c r="BF99" i="14"/>
  <c r="T99" i="14"/>
  <c r="R99" i="14"/>
  <c r="P99" i="14"/>
  <c r="BI98" i="14"/>
  <c r="BH98" i="14"/>
  <c r="BG98" i="14"/>
  <c r="BF98" i="14"/>
  <c r="T98" i="14"/>
  <c r="R98" i="14"/>
  <c r="P98" i="14"/>
  <c r="BI97" i="14"/>
  <c r="BH97" i="14"/>
  <c r="BG97" i="14"/>
  <c r="BF97" i="14"/>
  <c r="T97" i="14"/>
  <c r="R97" i="14"/>
  <c r="P97" i="14"/>
  <c r="BI96" i="14"/>
  <c r="BH96" i="14"/>
  <c r="BG96" i="14"/>
  <c r="BF96" i="14"/>
  <c r="T96" i="14"/>
  <c r="R96" i="14"/>
  <c r="P96" i="14"/>
  <c r="BI95" i="14"/>
  <c r="BH95" i="14"/>
  <c r="BG95" i="14"/>
  <c r="BF95" i="14"/>
  <c r="T95" i="14"/>
  <c r="R95" i="14"/>
  <c r="P95" i="14"/>
  <c r="BI94" i="14"/>
  <c r="BH94" i="14"/>
  <c r="BG94" i="14"/>
  <c r="BF94" i="14"/>
  <c r="T94" i="14"/>
  <c r="R94" i="14"/>
  <c r="P94" i="14"/>
  <c r="BI93" i="14"/>
  <c r="BH93" i="14"/>
  <c r="BG93" i="14"/>
  <c r="BF93" i="14"/>
  <c r="T93" i="14"/>
  <c r="R93" i="14"/>
  <c r="P93" i="14"/>
  <c r="BI92" i="14"/>
  <c r="BH92" i="14"/>
  <c r="BG92" i="14"/>
  <c r="BF92" i="14"/>
  <c r="T92" i="14"/>
  <c r="R92" i="14"/>
  <c r="P92" i="14"/>
  <c r="BI91" i="14"/>
  <c r="BH91" i="14"/>
  <c r="BG91" i="14"/>
  <c r="BF91" i="14"/>
  <c r="T91" i="14"/>
  <c r="R91" i="14"/>
  <c r="P91" i="14"/>
  <c r="BI90" i="14"/>
  <c r="BH90" i="14"/>
  <c r="BG90" i="14"/>
  <c r="BF90" i="14"/>
  <c r="T90" i="14"/>
  <c r="R90" i="14"/>
  <c r="P90" i="14"/>
  <c r="BI89" i="14"/>
  <c r="BH89" i="14"/>
  <c r="BG89" i="14"/>
  <c r="BF89" i="14"/>
  <c r="T89" i="14"/>
  <c r="R89" i="14"/>
  <c r="P89" i="14"/>
  <c r="BI88" i="14"/>
  <c r="BH88" i="14"/>
  <c r="BG88" i="14"/>
  <c r="BF88" i="14"/>
  <c r="T88" i="14"/>
  <c r="R88" i="14"/>
  <c r="P88" i="14"/>
  <c r="BI87" i="14"/>
  <c r="BH87" i="14"/>
  <c r="BG87" i="14"/>
  <c r="BF87" i="14"/>
  <c r="T87" i="14"/>
  <c r="R87" i="14"/>
  <c r="P87" i="14"/>
  <c r="BI86" i="14"/>
  <c r="BH86" i="14"/>
  <c r="BG86" i="14"/>
  <c r="BF86" i="14"/>
  <c r="T86" i="14"/>
  <c r="R86" i="14"/>
  <c r="P86" i="14"/>
  <c r="BI85" i="14"/>
  <c r="BH85" i="14"/>
  <c r="BG85" i="14"/>
  <c r="BF85" i="14"/>
  <c r="T85" i="14"/>
  <c r="R85" i="14"/>
  <c r="P85" i="14"/>
  <c r="BI84" i="14"/>
  <c r="BH84" i="14"/>
  <c r="BG84" i="14"/>
  <c r="BF84" i="14"/>
  <c r="T84" i="14"/>
  <c r="R84" i="14"/>
  <c r="P84" i="14"/>
  <c r="BI83" i="14"/>
  <c r="BH83" i="14"/>
  <c r="BG83" i="14"/>
  <c r="BF83" i="14"/>
  <c r="T83" i="14"/>
  <c r="R83" i="14"/>
  <c r="P83" i="14"/>
  <c r="BI82" i="14"/>
  <c r="BH82" i="14"/>
  <c r="BG82" i="14"/>
  <c r="BF82" i="14"/>
  <c r="T82" i="14"/>
  <c r="R82" i="14"/>
  <c r="P82" i="14"/>
  <c r="BI81" i="14"/>
  <c r="BH81" i="14"/>
  <c r="BG81" i="14"/>
  <c r="BF81" i="14"/>
  <c r="T81" i="14"/>
  <c r="R81" i="14"/>
  <c r="P81" i="14"/>
  <c r="BI80" i="14"/>
  <c r="BH80" i="14"/>
  <c r="BG80" i="14"/>
  <c r="BF80" i="14"/>
  <c r="T80" i="14"/>
  <c r="R80" i="14"/>
  <c r="P80" i="14"/>
  <c r="J76" i="14"/>
  <c r="F73" i="14"/>
  <c r="E71" i="14"/>
  <c r="J55" i="14"/>
  <c r="F52" i="14"/>
  <c r="E50" i="14"/>
  <c r="J21" i="14"/>
  <c r="E21" i="14"/>
  <c r="J54" i="14" s="1"/>
  <c r="J20" i="14"/>
  <c r="J18" i="14"/>
  <c r="E18" i="14"/>
  <c r="F76" i="14" s="1"/>
  <c r="J17" i="14"/>
  <c r="J15" i="14"/>
  <c r="E15" i="14"/>
  <c r="F75" i="14" s="1"/>
  <c r="J14" i="14"/>
  <c r="J12" i="14"/>
  <c r="J73" i="14"/>
  <c r="E7" i="14"/>
  <c r="E69" i="14"/>
  <c r="J37" i="13"/>
  <c r="J36" i="13"/>
  <c r="AY67" i="1" s="1"/>
  <c r="J35" i="13"/>
  <c r="AX67" i="1"/>
  <c r="BI90" i="13"/>
  <c r="BH90" i="13"/>
  <c r="BG90" i="13"/>
  <c r="BF90" i="13"/>
  <c r="T90" i="13"/>
  <c r="R90" i="13"/>
  <c r="P90" i="13"/>
  <c r="BI89" i="13"/>
  <c r="BH89" i="13"/>
  <c r="BG89" i="13"/>
  <c r="BF89" i="13"/>
  <c r="T89" i="13"/>
  <c r="R89" i="13"/>
  <c r="P89" i="13"/>
  <c r="BI87" i="13"/>
  <c r="BH87" i="13"/>
  <c r="BG87" i="13"/>
  <c r="BF87" i="13"/>
  <c r="T87" i="13"/>
  <c r="R87" i="13"/>
  <c r="P87" i="13"/>
  <c r="BI85" i="13"/>
  <c r="BH85" i="13"/>
  <c r="BG85" i="13"/>
  <c r="BF85" i="13"/>
  <c r="T85" i="13"/>
  <c r="R85" i="13"/>
  <c r="P85" i="13"/>
  <c r="BI84" i="13"/>
  <c r="BH84" i="13"/>
  <c r="BG84" i="13"/>
  <c r="BF84" i="13"/>
  <c r="T84" i="13"/>
  <c r="R84" i="13"/>
  <c r="P84" i="13"/>
  <c r="BI83" i="13"/>
  <c r="BH83" i="13"/>
  <c r="BG83" i="13"/>
  <c r="BF83" i="13"/>
  <c r="T83" i="13"/>
  <c r="R83" i="13"/>
  <c r="P83" i="13"/>
  <c r="BI82" i="13"/>
  <c r="BH82" i="13"/>
  <c r="BG82" i="13"/>
  <c r="BF82" i="13"/>
  <c r="T82" i="13"/>
  <c r="R82" i="13"/>
  <c r="P82" i="13"/>
  <c r="BI81" i="13"/>
  <c r="BH81" i="13"/>
  <c r="BG81" i="13"/>
  <c r="BF81" i="13"/>
  <c r="T81" i="13"/>
  <c r="R81" i="13"/>
  <c r="P81" i="13"/>
  <c r="BI80" i="13"/>
  <c r="BH80" i="13"/>
  <c r="BG80" i="13"/>
  <c r="BF80" i="13"/>
  <c r="T80" i="13"/>
  <c r="R80" i="13"/>
  <c r="P80" i="13"/>
  <c r="J76" i="13"/>
  <c r="F73" i="13"/>
  <c r="E71" i="13"/>
  <c r="J55" i="13"/>
  <c r="F52" i="13"/>
  <c r="E50" i="13"/>
  <c r="J21" i="13"/>
  <c r="E21" i="13"/>
  <c r="J75" i="13" s="1"/>
  <c r="J20" i="13"/>
  <c r="J18" i="13"/>
  <c r="E18" i="13"/>
  <c r="F76" i="13" s="1"/>
  <c r="J17" i="13"/>
  <c r="J15" i="13"/>
  <c r="E15" i="13"/>
  <c r="F54" i="13" s="1"/>
  <c r="J14" i="13"/>
  <c r="J12" i="13"/>
  <c r="J73" i="13" s="1"/>
  <c r="E7" i="13"/>
  <c r="E69" i="13"/>
  <c r="J37" i="12"/>
  <c r="J36" i="12"/>
  <c r="AY66" i="1" s="1"/>
  <c r="J35" i="12"/>
  <c r="AX66" i="1" s="1"/>
  <c r="BI86" i="12"/>
  <c r="BH86" i="12"/>
  <c r="BG86" i="12"/>
  <c r="BF86" i="12"/>
  <c r="T86" i="12"/>
  <c r="R86" i="12"/>
  <c r="P86" i="12"/>
  <c r="BI84" i="12"/>
  <c r="BH84" i="12"/>
  <c r="BG84" i="12"/>
  <c r="BF84" i="12"/>
  <c r="T84" i="12"/>
  <c r="R84" i="12"/>
  <c r="P84" i="12"/>
  <c r="BI83" i="12"/>
  <c r="BH83" i="12"/>
  <c r="BG83" i="12"/>
  <c r="BF83" i="12"/>
  <c r="T83" i="12"/>
  <c r="R83" i="12"/>
  <c r="P83" i="12"/>
  <c r="BI82" i="12"/>
  <c r="BH82" i="12"/>
  <c r="BG82" i="12"/>
  <c r="BF82" i="12"/>
  <c r="T82" i="12"/>
  <c r="R82" i="12"/>
  <c r="P82" i="12"/>
  <c r="BI81" i="12"/>
  <c r="BH81" i="12"/>
  <c r="BG81" i="12"/>
  <c r="BF81" i="12"/>
  <c r="T81" i="12"/>
  <c r="R81" i="12"/>
  <c r="P81" i="12"/>
  <c r="BI80" i="12"/>
  <c r="BH80" i="12"/>
  <c r="BG80" i="12"/>
  <c r="BF80" i="12"/>
  <c r="T80" i="12"/>
  <c r="R80" i="12"/>
  <c r="P80" i="12"/>
  <c r="J76" i="12"/>
  <c r="F73" i="12"/>
  <c r="E71" i="12"/>
  <c r="J55" i="12"/>
  <c r="F52" i="12"/>
  <c r="E50" i="12"/>
  <c r="J21" i="12"/>
  <c r="E21" i="12"/>
  <c r="J75" i="12"/>
  <c r="J20" i="12"/>
  <c r="J18" i="12"/>
  <c r="E18" i="12"/>
  <c r="F76" i="12"/>
  <c r="J17" i="12"/>
  <c r="J15" i="12"/>
  <c r="E15" i="12"/>
  <c r="F54" i="12"/>
  <c r="J14" i="12"/>
  <c r="J12" i="12"/>
  <c r="J73" i="12"/>
  <c r="E7" i="12"/>
  <c r="E69" i="12" s="1"/>
  <c r="J37" i="11"/>
  <c r="J36" i="11"/>
  <c r="AY65" i="1"/>
  <c r="J35" i="11"/>
  <c r="AX65" i="1"/>
  <c r="BI104" i="11"/>
  <c r="BH104" i="11"/>
  <c r="BG104" i="11"/>
  <c r="BF104" i="11"/>
  <c r="T104" i="11"/>
  <c r="R104" i="11"/>
  <c r="P104" i="11"/>
  <c r="BI102" i="11"/>
  <c r="BH102" i="11"/>
  <c r="BG102" i="11"/>
  <c r="BF102" i="11"/>
  <c r="T102" i="11"/>
  <c r="R102" i="11"/>
  <c r="P102" i="11"/>
  <c r="BI101" i="11"/>
  <c r="BH101" i="11"/>
  <c r="BG101" i="11"/>
  <c r="BF101" i="11"/>
  <c r="T101" i="11"/>
  <c r="R101" i="11"/>
  <c r="P101" i="11"/>
  <c r="BI100" i="11"/>
  <c r="BH100" i="11"/>
  <c r="BG100" i="11"/>
  <c r="BF100" i="11"/>
  <c r="T100" i="11"/>
  <c r="R100" i="11"/>
  <c r="P100" i="11"/>
  <c r="BI99" i="11"/>
  <c r="BH99" i="11"/>
  <c r="BG99" i="11"/>
  <c r="BF99" i="11"/>
  <c r="T99" i="11"/>
  <c r="R99" i="11"/>
  <c r="P99" i="11"/>
  <c r="BI97" i="11"/>
  <c r="BH97" i="11"/>
  <c r="BG97" i="11"/>
  <c r="BF97" i="11"/>
  <c r="T97" i="11"/>
  <c r="R97" i="11"/>
  <c r="P97" i="11"/>
  <c r="BI95" i="11"/>
  <c r="BH95" i="11"/>
  <c r="BG95" i="11"/>
  <c r="BF95" i="11"/>
  <c r="T95" i="11"/>
  <c r="R95" i="11"/>
  <c r="P95" i="11"/>
  <c r="BI93" i="11"/>
  <c r="BH93" i="11"/>
  <c r="BG93" i="11"/>
  <c r="BF93" i="11"/>
  <c r="T93" i="11"/>
  <c r="R93" i="11"/>
  <c r="P93" i="11"/>
  <c r="BI92" i="11"/>
  <c r="BH92" i="11"/>
  <c r="BG92" i="11"/>
  <c r="BF92" i="11"/>
  <c r="T92" i="11"/>
  <c r="R92" i="11"/>
  <c r="P92" i="11"/>
  <c r="BI91" i="11"/>
  <c r="BH91" i="11"/>
  <c r="BG91" i="11"/>
  <c r="BF91" i="11"/>
  <c r="T91" i="11"/>
  <c r="R91" i="11"/>
  <c r="P91" i="11"/>
  <c r="BI90" i="11"/>
  <c r="BH90" i="11"/>
  <c r="BG90" i="11"/>
  <c r="BF90" i="11"/>
  <c r="T90" i="11"/>
  <c r="R90" i="11"/>
  <c r="P90" i="11"/>
  <c r="BI89" i="11"/>
  <c r="BH89" i="11"/>
  <c r="BG89" i="11"/>
  <c r="BF89" i="11"/>
  <c r="T89" i="11"/>
  <c r="R89" i="11"/>
  <c r="P89" i="11"/>
  <c r="BI88" i="11"/>
  <c r="BH88" i="11"/>
  <c r="BG88" i="11"/>
  <c r="BF88" i="11"/>
  <c r="T88" i="11"/>
  <c r="R88" i="11"/>
  <c r="P88" i="11"/>
  <c r="BI87" i="11"/>
  <c r="BH87" i="11"/>
  <c r="BG87" i="11"/>
  <c r="BF87" i="11"/>
  <c r="T87" i="11"/>
  <c r="R87" i="11"/>
  <c r="P87" i="11"/>
  <c r="BI86" i="11"/>
  <c r="BH86" i="11"/>
  <c r="BG86" i="11"/>
  <c r="BF86" i="11"/>
  <c r="T86" i="11"/>
  <c r="R86" i="11"/>
  <c r="P86" i="11"/>
  <c r="BI84" i="11"/>
  <c r="BH84" i="11"/>
  <c r="BG84" i="11"/>
  <c r="BF84" i="11"/>
  <c r="T84" i="11"/>
  <c r="R84" i="11"/>
  <c r="P84" i="11"/>
  <c r="BI82" i="11"/>
  <c r="BH82" i="11"/>
  <c r="BG82" i="11"/>
  <c r="BF82" i="11"/>
  <c r="T82" i="11"/>
  <c r="R82" i="11"/>
  <c r="P82" i="11"/>
  <c r="BI81" i="11"/>
  <c r="BH81" i="11"/>
  <c r="BG81" i="11"/>
  <c r="BF81" i="11"/>
  <c r="T81" i="11"/>
  <c r="R81" i="11"/>
  <c r="P81" i="11"/>
  <c r="BI80" i="11"/>
  <c r="BH80" i="11"/>
  <c r="BG80" i="11"/>
  <c r="BF80" i="11"/>
  <c r="T80" i="11"/>
  <c r="R80" i="11"/>
  <c r="P80" i="11"/>
  <c r="J76" i="11"/>
  <c r="F73" i="11"/>
  <c r="E71" i="11"/>
  <c r="J55" i="11"/>
  <c r="F52" i="11"/>
  <c r="E50" i="11"/>
  <c r="J21" i="11"/>
  <c r="E21" i="11"/>
  <c r="J75" i="11"/>
  <c r="J20" i="11"/>
  <c r="J18" i="11"/>
  <c r="E18" i="11"/>
  <c r="F76" i="11"/>
  <c r="J17" i="11"/>
  <c r="J15" i="11"/>
  <c r="E15" i="11"/>
  <c r="F54" i="11"/>
  <c r="J14" i="11"/>
  <c r="J12" i="11"/>
  <c r="J73" i="11"/>
  <c r="E7" i="11"/>
  <c r="E69" i="11" s="1"/>
  <c r="J37" i="10"/>
  <c r="J36" i="10"/>
  <c r="AY64" i="1"/>
  <c r="J35" i="10"/>
  <c r="AX64" i="1"/>
  <c r="BI101" i="10"/>
  <c r="BH101" i="10"/>
  <c r="BG101" i="10"/>
  <c r="BF101" i="10"/>
  <c r="T101" i="10"/>
  <c r="R101" i="10"/>
  <c r="P101" i="10"/>
  <c r="BI99" i="10"/>
  <c r="BH99" i="10"/>
  <c r="BG99" i="10"/>
  <c r="BF99" i="10"/>
  <c r="T99" i="10"/>
  <c r="R99" i="10"/>
  <c r="P99" i="10"/>
  <c r="BI98" i="10"/>
  <c r="BH98" i="10"/>
  <c r="BG98" i="10"/>
  <c r="BF98" i="10"/>
  <c r="T98" i="10"/>
  <c r="R98" i="10"/>
  <c r="P98" i="10"/>
  <c r="BI97" i="10"/>
  <c r="BH97" i="10"/>
  <c r="BG97" i="10"/>
  <c r="BF97" i="10"/>
  <c r="T97" i="10"/>
  <c r="R97" i="10"/>
  <c r="P97" i="10"/>
  <c r="BI96" i="10"/>
  <c r="BH96" i="10"/>
  <c r="BG96" i="10"/>
  <c r="BF96" i="10"/>
  <c r="T96" i="10"/>
  <c r="R96" i="10"/>
  <c r="P96" i="10"/>
  <c r="BI94" i="10"/>
  <c r="BH94" i="10"/>
  <c r="BG94" i="10"/>
  <c r="BF94" i="10"/>
  <c r="T94" i="10"/>
  <c r="R94" i="10"/>
  <c r="P94" i="10"/>
  <c r="BI92" i="10"/>
  <c r="BH92" i="10"/>
  <c r="BG92" i="10"/>
  <c r="BF92" i="10"/>
  <c r="T92" i="10"/>
  <c r="R92" i="10"/>
  <c r="P92" i="10"/>
  <c r="BI91" i="10"/>
  <c r="BH91" i="10"/>
  <c r="BG91" i="10"/>
  <c r="BF91" i="10"/>
  <c r="T91" i="10"/>
  <c r="R91" i="10"/>
  <c r="P91" i="10"/>
  <c r="BI89" i="10"/>
  <c r="BH89" i="10"/>
  <c r="BG89" i="10"/>
  <c r="BF89" i="10"/>
  <c r="T89" i="10"/>
  <c r="R89" i="10"/>
  <c r="P89" i="10"/>
  <c r="BI87" i="10"/>
  <c r="BH87" i="10"/>
  <c r="BG87" i="10"/>
  <c r="BF87" i="10"/>
  <c r="T87" i="10"/>
  <c r="R87" i="10"/>
  <c r="P87" i="10"/>
  <c r="BI85" i="10"/>
  <c r="BH85" i="10"/>
  <c r="BG85" i="10"/>
  <c r="BF85" i="10"/>
  <c r="T85" i="10"/>
  <c r="R85" i="10"/>
  <c r="P85" i="10"/>
  <c r="BI84" i="10"/>
  <c r="BH84" i="10"/>
  <c r="BG84" i="10"/>
  <c r="BF84" i="10"/>
  <c r="T84" i="10"/>
  <c r="R84" i="10"/>
  <c r="P84" i="10"/>
  <c r="BI82" i="10"/>
  <c r="BH82" i="10"/>
  <c r="BG82" i="10"/>
  <c r="BF82" i="10"/>
  <c r="T82" i="10"/>
  <c r="R82" i="10"/>
  <c r="P82" i="10"/>
  <c r="BI80" i="10"/>
  <c r="BH80" i="10"/>
  <c r="BG80" i="10"/>
  <c r="BF80" i="10"/>
  <c r="T80" i="10"/>
  <c r="R80" i="10"/>
  <c r="P80" i="10"/>
  <c r="J76" i="10"/>
  <c r="F73" i="10"/>
  <c r="E71" i="10"/>
  <c r="J55" i="10"/>
  <c r="F52" i="10"/>
  <c r="E50" i="10"/>
  <c r="J21" i="10"/>
  <c r="E21" i="10"/>
  <c r="J75" i="10" s="1"/>
  <c r="J20" i="10"/>
  <c r="J18" i="10"/>
  <c r="E18" i="10"/>
  <c r="F76" i="10" s="1"/>
  <c r="J17" i="10"/>
  <c r="J15" i="10"/>
  <c r="E15" i="10"/>
  <c r="F75" i="10" s="1"/>
  <c r="J14" i="10"/>
  <c r="J12" i="10"/>
  <c r="J73" i="10"/>
  <c r="E7" i="10"/>
  <c r="E69" i="10"/>
  <c r="J37" i="9"/>
  <c r="J36" i="9"/>
  <c r="AY63" i="1" s="1"/>
  <c r="J35" i="9"/>
  <c r="AX63" i="1" s="1"/>
  <c r="BI102" i="9"/>
  <c r="BH102" i="9"/>
  <c r="BG102" i="9"/>
  <c r="BF102" i="9"/>
  <c r="T102" i="9"/>
  <c r="R102" i="9"/>
  <c r="P102" i="9"/>
  <c r="BI100" i="9"/>
  <c r="BH100" i="9"/>
  <c r="BG100" i="9"/>
  <c r="BF100" i="9"/>
  <c r="T100" i="9"/>
  <c r="R100" i="9"/>
  <c r="P100" i="9"/>
  <c r="BI99" i="9"/>
  <c r="BH99" i="9"/>
  <c r="BG99" i="9"/>
  <c r="BF99" i="9"/>
  <c r="T99" i="9"/>
  <c r="R99" i="9"/>
  <c r="P99" i="9"/>
  <c r="BI98" i="9"/>
  <c r="BH98" i="9"/>
  <c r="BG98" i="9"/>
  <c r="BF98" i="9"/>
  <c r="T98" i="9"/>
  <c r="R98" i="9"/>
  <c r="P98" i="9"/>
  <c r="BI96" i="9"/>
  <c r="BH96" i="9"/>
  <c r="BG96" i="9"/>
  <c r="BF96" i="9"/>
  <c r="T96" i="9"/>
  <c r="R96" i="9"/>
  <c r="P96" i="9"/>
  <c r="BI94" i="9"/>
  <c r="BH94" i="9"/>
  <c r="BG94" i="9"/>
  <c r="BF94" i="9"/>
  <c r="T94" i="9"/>
  <c r="R94" i="9"/>
  <c r="P94" i="9"/>
  <c r="BI93" i="9"/>
  <c r="BH93" i="9"/>
  <c r="BG93" i="9"/>
  <c r="BF93" i="9"/>
  <c r="T93" i="9"/>
  <c r="R93" i="9"/>
  <c r="P93" i="9"/>
  <c r="BI92" i="9"/>
  <c r="BH92" i="9"/>
  <c r="BG92" i="9"/>
  <c r="BF92" i="9"/>
  <c r="T92" i="9"/>
  <c r="R92" i="9"/>
  <c r="P92" i="9"/>
  <c r="BI90" i="9"/>
  <c r="BH90" i="9"/>
  <c r="BG90" i="9"/>
  <c r="BF90" i="9"/>
  <c r="T90" i="9"/>
  <c r="R90" i="9"/>
  <c r="P90" i="9"/>
  <c r="BI88" i="9"/>
  <c r="BH88" i="9"/>
  <c r="BG88" i="9"/>
  <c r="BF88" i="9"/>
  <c r="T88" i="9"/>
  <c r="R88" i="9"/>
  <c r="P88" i="9"/>
  <c r="BI87" i="9"/>
  <c r="BH87" i="9"/>
  <c r="BG87" i="9"/>
  <c r="BF87" i="9"/>
  <c r="T87" i="9"/>
  <c r="R87" i="9"/>
  <c r="P87" i="9"/>
  <c r="BI86" i="9"/>
  <c r="BH86" i="9"/>
  <c r="BG86" i="9"/>
  <c r="BF86" i="9"/>
  <c r="T86" i="9"/>
  <c r="R86" i="9"/>
  <c r="P86" i="9"/>
  <c r="BI85" i="9"/>
  <c r="BH85" i="9"/>
  <c r="BG85" i="9"/>
  <c r="BF85" i="9"/>
  <c r="T85" i="9"/>
  <c r="R85" i="9"/>
  <c r="P85" i="9"/>
  <c r="BI84" i="9"/>
  <c r="BH84" i="9"/>
  <c r="BG84" i="9"/>
  <c r="BF84" i="9"/>
  <c r="T84" i="9"/>
  <c r="R84" i="9"/>
  <c r="P84" i="9"/>
  <c r="BI83" i="9"/>
  <c r="BH83" i="9"/>
  <c r="BG83" i="9"/>
  <c r="BF83" i="9"/>
  <c r="T83" i="9"/>
  <c r="R83" i="9"/>
  <c r="P83" i="9"/>
  <c r="BI82" i="9"/>
  <c r="BH82" i="9"/>
  <c r="BG82" i="9"/>
  <c r="BF82" i="9"/>
  <c r="T82" i="9"/>
  <c r="R82" i="9"/>
  <c r="P82" i="9"/>
  <c r="BI81" i="9"/>
  <c r="BH81" i="9"/>
  <c r="BG81" i="9"/>
  <c r="BF81" i="9"/>
  <c r="T81" i="9"/>
  <c r="R81" i="9"/>
  <c r="P81" i="9"/>
  <c r="BI80" i="9"/>
  <c r="BH80" i="9"/>
  <c r="BG80" i="9"/>
  <c r="BF80" i="9"/>
  <c r="T80" i="9"/>
  <c r="R80" i="9"/>
  <c r="P80" i="9"/>
  <c r="J76" i="9"/>
  <c r="F73" i="9"/>
  <c r="E71" i="9"/>
  <c r="J55" i="9"/>
  <c r="F52" i="9"/>
  <c r="E50" i="9"/>
  <c r="J21" i="9"/>
  <c r="E21" i="9"/>
  <c r="J75" i="9" s="1"/>
  <c r="J20" i="9"/>
  <c r="J18" i="9"/>
  <c r="E18" i="9"/>
  <c r="F55" i="9" s="1"/>
  <c r="J17" i="9"/>
  <c r="J15" i="9"/>
  <c r="E15" i="9"/>
  <c r="F75" i="9" s="1"/>
  <c r="J14" i="9"/>
  <c r="J12" i="9"/>
  <c r="J52" i="9" s="1"/>
  <c r="E7" i="9"/>
  <c r="E69" i="9"/>
  <c r="J37" i="8"/>
  <c r="J36" i="8"/>
  <c r="AY62" i="1" s="1"/>
  <c r="J35" i="8"/>
  <c r="AX62" i="1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8" i="8"/>
  <c r="BH128" i="8"/>
  <c r="BG128" i="8"/>
  <c r="BF128" i="8"/>
  <c r="T128" i="8"/>
  <c r="R128" i="8"/>
  <c r="P128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BI124" i="8"/>
  <c r="BH124" i="8"/>
  <c r="BG124" i="8"/>
  <c r="BF124" i="8"/>
  <c r="T124" i="8"/>
  <c r="R124" i="8"/>
  <c r="P124" i="8"/>
  <c r="BI122" i="8"/>
  <c r="BH122" i="8"/>
  <c r="BG122" i="8"/>
  <c r="BF122" i="8"/>
  <c r="T122" i="8"/>
  <c r="R122" i="8"/>
  <c r="P122" i="8"/>
  <c r="BI120" i="8"/>
  <c r="BH120" i="8"/>
  <c r="BG120" i="8"/>
  <c r="BF120" i="8"/>
  <c r="T120" i="8"/>
  <c r="R120" i="8"/>
  <c r="P120" i="8"/>
  <c r="BI118" i="8"/>
  <c r="BH118" i="8"/>
  <c r="BG118" i="8"/>
  <c r="BF118" i="8"/>
  <c r="T118" i="8"/>
  <c r="R118" i="8"/>
  <c r="P118" i="8"/>
  <c r="BI116" i="8"/>
  <c r="BH116" i="8"/>
  <c r="BG116" i="8"/>
  <c r="BF116" i="8"/>
  <c r="T116" i="8"/>
  <c r="R116" i="8"/>
  <c r="P116" i="8"/>
  <c r="BI115" i="8"/>
  <c r="BH115" i="8"/>
  <c r="BG115" i="8"/>
  <c r="BF115" i="8"/>
  <c r="T115" i="8"/>
  <c r="R115" i="8"/>
  <c r="P115" i="8"/>
  <c r="BI114" i="8"/>
  <c r="BH114" i="8"/>
  <c r="BG114" i="8"/>
  <c r="BF114" i="8"/>
  <c r="T114" i="8"/>
  <c r="R114" i="8"/>
  <c r="P114" i="8"/>
  <c r="BI113" i="8"/>
  <c r="BH113" i="8"/>
  <c r="BG113" i="8"/>
  <c r="BF113" i="8"/>
  <c r="T113" i="8"/>
  <c r="R113" i="8"/>
  <c r="P113" i="8"/>
  <c r="BI112" i="8"/>
  <c r="BH112" i="8"/>
  <c r="BG112" i="8"/>
  <c r="BF112" i="8"/>
  <c r="T112" i="8"/>
  <c r="R112" i="8"/>
  <c r="P112" i="8"/>
  <c r="BI111" i="8"/>
  <c r="BH111" i="8"/>
  <c r="BG111" i="8"/>
  <c r="BF111" i="8"/>
  <c r="T111" i="8"/>
  <c r="R111" i="8"/>
  <c r="P111" i="8"/>
  <c r="BI110" i="8"/>
  <c r="BH110" i="8"/>
  <c r="BG110" i="8"/>
  <c r="BF110" i="8"/>
  <c r="T110" i="8"/>
  <c r="R110" i="8"/>
  <c r="P110" i="8"/>
  <c r="BI109" i="8"/>
  <c r="BH109" i="8"/>
  <c r="BG109" i="8"/>
  <c r="BF109" i="8"/>
  <c r="T109" i="8"/>
  <c r="R109" i="8"/>
  <c r="P109" i="8"/>
  <c r="BI108" i="8"/>
  <c r="BH108" i="8"/>
  <c r="BG108" i="8"/>
  <c r="BF108" i="8"/>
  <c r="T108" i="8"/>
  <c r="R108" i="8"/>
  <c r="P108" i="8"/>
  <c r="BI107" i="8"/>
  <c r="BH107" i="8"/>
  <c r="BG107" i="8"/>
  <c r="BF107" i="8"/>
  <c r="T107" i="8"/>
  <c r="R107" i="8"/>
  <c r="P107" i="8"/>
  <c r="BI106" i="8"/>
  <c r="BH106" i="8"/>
  <c r="BG106" i="8"/>
  <c r="BF106" i="8"/>
  <c r="T106" i="8"/>
  <c r="R106" i="8"/>
  <c r="P106" i="8"/>
  <c r="BI105" i="8"/>
  <c r="BH105" i="8"/>
  <c r="BG105" i="8"/>
  <c r="BF105" i="8"/>
  <c r="T105" i="8"/>
  <c r="R105" i="8"/>
  <c r="P105" i="8"/>
  <c r="BI104" i="8"/>
  <c r="BH104" i="8"/>
  <c r="BG104" i="8"/>
  <c r="BF104" i="8"/>
  <c r="T104" i="8"/>
  <c r="R104" i="8"/>
  <c r="P104" i="8"/>
  <c r="BI103" i="8"/>
  <c r="BH103" i="8"/>
  <c r="BG103" i="8"/>
  <c r="BF103" i="8"/>
  <c r="T103" i="8"/>
  <c r="R103" i="8"/>
  <c r="P103" i="8"/>
  <c r="BI102" i="8"/>
  <c r="BH102" i="8"/>
  <c r="BG102" i="8"/>
  <c r="BF102" i="8"/>
  <c r="T102" i="8"/>
  <c r="R102" i="8"/>
  <c r="P102" i="8"/>
  <c r="BI101" i="8"/>
  <c r="BH101" i="8"/>
  <c r="BG101" i="8"/>
  <c r="BF101" i="8"/>
  <c r="T101" i="8"/>
  <c r="R101" i="8"/>
  <c r="P101" i="8"/>
  <c r="BI100" i="8"/>
  <c r="BH100" i="8"/>
  <c r="BG100" i="8"/>
  <c r="BF100" i="8"/>
  <c r="T100" i="8"/>
  <c r="R100" i="8"/>
  <c r="P100" i="8"/>
  <c r="BI99" i="8"/>
  <c r="BH99" i="8"/>
  <c r="BG99" i="8"/>
  <c r="BF99" i="8"/>
  <c r="T99" i="8"/>
  <c r="R99" i="8"/>
  <c r="P99" i="8"/>
  <c r="BI98" i="8"/>
  <c r="BH98" i="8"/>
  <c r="BG98" i="8"/>
  <c r="BF98" i="8"/>
  <c r="T98" i="8"/>
  <c r="R98" i="8"/>
  <c r="P98" i="8"/>
  <c r="BI97" i="8"/>
  <c r="BH97" i="8"/>
  <c r="BG97" i="8"/>
  <c r="BF97" i="8"/>
  <c r="T97" i="8"/>
  <c r="R97" i="8"/>
  <c r="P97" i="8"/>
  <c r="BI96" i="8"/>
  <c r="BH96" i="8"/>
  <c r="BG96" i="8"/>
  <c r="BF96" i="8"/>
  <c r="T96" i="8"/>
  <c r="R96" i="8"/>
  <c r="P96" i="8"/>
  <c r="BI95" i="8"/>
  <c r="BH95" i="8"/>
  <c r="BG95" i="8"/>
  <c r="BF95" i="8"/>
  <c r="T95" i="8"/>
  <c r="R95" i="8"/>
  <c r="P95" i="8"/>
  <c r="BI94" i="8"/>
  <c r="BH94" i="8"/>
  <c r="BG94" i="8"/>
  <c r="BF94" i="8"/>
  <c r="T94" i="8"/>
  <c r="R94" i="8"/>
  <c r="P94" i="8"/>
  <c r="BI93" i="8"/>
  <c r="BH93" i="8"/>
  <c r="BG93" i="8"/>
  <c r="BF93" i="8"/>
  <c r="T93" i="8"/>
  <c r="R93" i="8"/>
  <c r="P93" i="8"/>
  <c r="BI92" i="8"/>
  <c r="BH92" i="8"/>
  <c r="BG92" i="8"/>
  <c r="BF92" i="8"/>
  <c r="T92" i="8"/>
  <c r="R92" i="8"/>
  <c r="P92" i="8"/>
  <c r="BI91" i="8"/>
  <c r="BH91" i="8"/>
  <c r="BG91" i="8"/>
  <c r="BF91" i="8"/>
  <c r="T91" i="8"/>
  <c r="R91" i="8"/>
  <c r="P91" i="8"/>
  <c r="BI90" i="8"/>
  <c r="BH90" i="8"/>
  <c r="BG90" i="8"/>
  <c r="BF90" i="8"/>
  <c r="T90" i="8"/>
  <c r="R90" i="8"/>
  <c r="P90" i="8"/>
  <c r="BI89" i="8"/>
  <c r="BH89" i="8"/>
  <c r="BG89" i="8"/>
  <c r="BF89" i="8"/>
  <c r="T89" i="8"/>
  <c r="R89" i="8"/>
  <c r="P89" i="8"/>
  <c r="BI88" i="8"/>
  <c r="BH88" i="8"/>
  <c r="BG88" i="8"/>
  <c r="BF88" i="8"/>
  <c r="T88" i="8"/>
  <c r="R88" i="8"/>
  <c r="P88" i="8"/>
  <c r="BI87" i="8"/>
  <c r="BH87" i="8"/>
  <c r="BG87" i="8"/>
  <c r="BF87" i="8"/>
  <c r="T87" i="8"/>
  <c r="R87" i="8"/>
  <c r="P87" i="8"/>
  <c r="BI86" i="8"/>
  <c r="BH86" i="8"/>
  <c r="BG86" i="8"/>
  <c r="BF86" i="8"/>
  <c r="T86" i="8"/>
  <c r="R86" i="8"/>
  <c r="P86" i="8"/>
  <c r="BI85" i="8"/>
  <c r="BH85" i="8"/>
  <c r="BG85" i="8"/>
  <c r="BF85" i="8"/>
  <c r="T85" i="8"/>
  <c r="R85" i="8"/>
  <c r="P85" i="8"/>
  <c r="BI84" i="8"/>
  <c r="BH84" i="8"/>
  <c r="BG84" i="8"/>
  <c r="BF84" i="8"/>
  <c r="T84" i="8"/>
  <c r="R84" i="8"/>
  <c r="P84" i="8"/>
  <c r="BI83" i="8"/>
  <c r="BH83" i="8"/>
  <c r="BG83" i="8"/>
  <c r="BF83" i="8"/>
  <c r="T83" i="8"/>
  <c r="R83" i="8"/>
  <c r="P83" i="8"/>
  <c r="BI82" i="8"/>
  <c r="BH82" i="8"/>
  <c r="BG82" i="8"/>
  <c r="BF82" i="8"/>
  <c r="T82" i="8"/>
  <c r="R82" i="8"/>
  <c r="P82" i="8"/>
  <c r="BI81" i="8"/>
  <c r="BH81" i="8"/>
  <c r="BG81" i="8"/>
  <c r="BF81" i="8"/>
  <c r="T81" i="8"/>
  <c r="R81" i="8"/>
  <c r="P81" i="8"/>
  <c r="BI80" i="8"/>
  <c r="BH80" i="8"/>
  <c r="BG80" i="8"/>
  <c r="BF80" i="8"/>
  <c r="T80" i="8"/>
  <c r="R80" i="8"/>
  <c r="P80" i="8"/>
  <c r="J76" i="8"/>
  <c r="F73" i="8"/>
  <c r="E71" i="8"/>
  <c r="J55" i="8"/>
  <c r="F52" i="8"/>
  <c r="E50" i="8"/>
  <c r="J21" i="8"/>
  <c r="E21" i="8"/>
  <c r="J75" i="8"/>
  <c r="J20" i="8"/>
  <c r="J18" i="8"/>
  <c r="E18" i="8"/>
  <c r="F76" i="8"/>
  <c r="J17" i="8"/>
  <c r="J15" i="8"/>
  <c r="E15" i="8"/>
  <c r="F54" i="8"/>
  <c r="J14" i="8"/>
  <c r="J12" i="8"/>
  <c r="J73" i="8" s="1"/>
  <c r="E7" i="8"/>
  <c r="E69" i="8" s="1"/>
  <c r="J37" i="7"/>
  <c r="J36" i="7"/>
  <c r="AY61" i="1"/>
  <c r="J35" i="7"/>
  <c r="AX61" i="1" s="1"/>
  <c r="BI102" i="7"/>
  <c r="BH102" i="7"/>
  <c r="BG102" i="7"/>
  <c r="BF102" i="7"/>
  <c r="T102" i="7"/>
  <c r="R102" i="7"/>
  <c r="P102" i="7"/>
  <c r="BI100" i="7"/>
  <c r="BH100" i="7"/>
  <c r="BG100" i="7"/>
  <c r="BF100" i="7"/>
  <c r="T100" i="7"/>
  <c r="R100" i="7"/>
  <c r="P100" i="7"/>
  <c r="BI99" i="7"/>
  <c r="BH99" i="7"/>
  <c r="BG99" i="7"/>
  <c r="BF99" i="7"/>
  <c r="T99" i="7"/>
  <c r="R99" i="7"/>
  <c r="P99" i="7"/>
  <c r="BI98" i="7"/>
  <c r="BH98" i="7"/>
  <c r="BG98" i="7"/>
  <c r="BF98" i="7"/>
  <c r="T98" i="7"/>
  <c r="R98" i="7"/>
  <c r="P98" i="7"/>
  <c r="BI96" i="7"/>
  <c r="BH96" i="7"/>
  <c r="BG96" i="7"/>
  <c r="BF96" i="7"/>
  <c r="T96" i="7"/>
  <c r="R96" i="7"/>
  <c r="P96" i="7"/>
  <c r="BI94" i="7"/>
  <c r="BH94" i="7"/>
  <c r="BG94" i="7"/>
  <c r="BF94" i="7"/>
  <c r="T94" i="7"/>
  <c r="R94" i="7"/>
  <c r="P94" i="7"/>
  <c r="BI93" i="7"/>
  <c r="BH93" i="7"/>
  <c r="BG93" i="7"/>
  <c r="BF93" i="7"/>
  <c r="T93" i="7"/>
  <c r="R93" i="7"/>
  <c r="P93" i="7"/>
  <c r="BI92" i="7"/>
  <c r="BH92" i="7"/>
  <c r="BG92" i="7"/>
  <c r="BF92" i="7"/>
  <c r="T92" i="7"/>
  <c r="R92" i="7"/>
  <c r="P92" i="7"/>
  <c r="BI90" i="7"/>
  <c r="BH90" i="7"/>
  <c r="BG90" i="7"/>
  <c r="BF90" i="7"/>
  <c r="T90" i="7"/>
  <c r="R90" i="7"/>
  <c r="P90" i="7"/>
  <c r="BI88" i="7"/>
  <c r="BH88" i="7"/>
  <c r="BG88" i="7"/>
  <c r="BF88" i="7"/>
  <c r="T88" i="7"/>
  <c r="R88" i="7"/>
  <c r="P88" i="7"/>
  <c r="BI87" i="7"/>
  <c r="BH87" i="7"/>
  <c r="BG87" i="7"/>
  <c r="BF87" i="7"/>
  <c r="T87" i="7"/>
  <c r="R87" i="7"/>
  <c r="P87" i="7"/>
  <c r="BI86" i="7"/>
  <c r="BH86" i="7"/>
  <c r="BG86" i="7"/>
  <c r="BF86" i="7"/>
  <c r="T86" i="7"/>
  <c r="R86" i="7"/>
  <c r="P86" i="7"/>
  <c r="BI85" i="7"/>
  <c r="BH85" i="7"/>
  <c r="BG85" i="7"/>
  <c r="BF85" i="7"/>
  <c r="T85" i="7"/>
  <c r="R85" i="7"/>
  <c r="P85" i="7"/>
  <c r="BI84" i="7"/>
  <c r="BH84" i="7"/>
  <c r="BG84" i="7"/>
  <c r="BF84" i="7"/>
  <c r="T84" i="7"/>
  <c r="R84" i="7"/>
  <c r="P84" i="7"/>
  <c r="BI83" i="7"/>
  <c r="BH83" i="7"/>
  <c r="BG83" i="7"/>
  <c r="BF83" i="7"/>
  <c r="T83" i="7"/>
  <c r="R83" i="7"/>
  <c r="P83" i="7"/>
  <c r="BI82" i="7"/>
  <c r="BH82" i="7"/>
  <c r="BG82" i="7"/>
  <c r="BF82" i="7"/>
  <c r="T82" i="7"/>
  <c r="R82" i="7"/>
  <c r="P82" i="7"/>
  <c r="BI81" i="7"/>
  <c r="BH81" i="7"/>
  <c r="BG81" i="7"/>
  <c r="BF81" i="7"/>
  <c r="T81" i="7"/>
  <c r="R81" i="7"/>
  <c r="P81" i="7"/>
  <c r="BI80" i="7"/>
  <c r="BH80" i="7"/>
  <c r="BG80" i="7"/>
  <c r="BF80" i="7"/>
  <c r="T80" i="7"/>
  <c r="R80" i="7"/>
  <c r="P80" i="7"/>
  <c r="J76" i="7"/>
  <c r="F73" i="7"/>
  <c r="E71" i="7"/>
  <c r="J55" i="7"/>
  <c r="F52" i="7"/>
  <c r="E50" i="7"/>
  <c r="J21" i="7"/>
  <c r="E21" i="7"/>
  <c r="J54" i="7" s="1"/>
  <c r="J20" i="7"/>
  <c r="J18" i="7"/>
  <c r="E18" i="7"/>
  <c r="F76" i="7" s="1"/>
  <c r="J17" i="7"/>
  <c r="J15" i="7"/>
  <c r="E15" i="7"/>
  <c r="F75" i="7" s="1"/>
  <c r="J14" i="7"/>
  <c r="J12" i="7"/>
  <c r="J52" i="7"/>
  <c r="E7" i="7"/>
  <c r="E69" i="7"/>
  <c r="J39" i="6"/>
  <c r="J38" i="6"/>
  <c r="AY60" i="1" s="1"/>
  <c r="J37" i="6"/>
  <c r="AX60" i="1" s="1"/>
  <c r="BI86" i="6"/>
  <c r="F39" i="6" s="1"/>
  <c r="BD60" i="1" s="1"/>
  <c r="BH86" i="6"/>
  <c r="BG86" i="6"/>
  <c r="BF86" i="6"/>
  <c r="T86" i="6"/>
  <c r="T85" i="6" s="1"/>
  <c r="R86" i="6"/>
  <c r="R85" i="6" s="1"/>
  <c r="P86" i="6"/>
  <c r="P85" i="6" s="1"/>
  <c r="AU60" i="1" s="1"/>
  <c r="J82" i="6"/>
  <c r="F79" i="6"/>
  <c r="E77" i="6"/>
  <c r="J59" i="6"/>
  <c r="F56" i="6"/>
  <c r="E54" i="6"/>
  <c r="J23" i="6"/>
  <c r="E23" i="6"/>
  <c r="J58" i="6" s="1"/>
  <c r="J22" i="6"/>
  <c r="J20" i="6"/>
  <c r="E20" i="6"/>
  <c r="F82" i="6" s="1"/>
  <c r="J19" i="6"/>
  <c r="J17" i="6"/>
  <c r="E17" i="6"/>
  <c r="F81" i="6" s="1"/>
  <c r="J16" i="6"/>
  <c r="J14" i="6"/>
  <c r="J79" i="6"/>
  <c r="E7" i="6"/>
  <c r="E50" i="6"/>
  <c r="J37" i="5"/>
  <c r="J36" i="5"/>
  <c r="AY59" i="1" s="1"/>
  <c r="J35" i="5"/>
  <c r="AX59" i="1" s="1"/>
  <c r="BI101" i="5"/>
  <c r="BH101" i="5"/>
  <c r="BG101" i="5"/>
  <c r="BF101" i="5"/>
  <c r="T101" i="5"/>
  <c r="R101" i="5"/>
  <c r="P101" i="5"/>
  <c r="BI99" i="5"/>
  <c r="BH99" i="5"/>
  <c r="BG99" i="5"/>
  <c r="BF99" i="5"/>
  <c r="T99" i="5"/>
  <c r="R99" i="5"/>
  <c r="P99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BI91" i="5"/>
  <c r="BH91" i="5"/>
  <c r="BG91" i="5"/>
  <c r="BF91" i="5"/>
  <c r="T91" i="5"/>
  <c r="R91" i="5"/>
  <c r="P91" i="5"/>
  <c r="BI89" i="5"/>
  <c r="BH89" i="5"/>
  <c r="BG89" i="5"/>
  <c r="BF89" i="5"/>
  <c r="T89" i="5"/>
  <c r="R89" i="5"/>
  <c r="P89" i="5"/>
  <c r="BI87" i="5"/>
  <c r="BH87" i="5"/>
  <c r="BG87" i="5"/>
  <c r="BF87" i="5"/>
  <c r="T87" i="5"/>
  <c r="R87" i="5"/>
  <c r="P87" i="5"/>
  <c r="BI86" i="5"/>
  <c r="BH86" i="5"/>
  <c r="BG86" i="5"/>
  <c r="BF86" i="5"/>
  <c r="T86" i="5"/>
  <c r="R86" i="5"/>
  <c r="P86" i="5"/>
  <c r="BI85" i="5"/>
  <c r="BH85" i="5"/>
  <c r="BG85" i="5"/>
  <c r="BF85" i="5"/>
  <c r="T85" i="5"/>
  <c r="R85" i="5"/>
  <c r="P85" i="5"/>
  <c r="BI84" i="5"/>
  <c r="BH84" i="5"/>
  <c r="BG84" i="5"/>
  <c r="BF84" i="5"/>
  <c r="T84" i="5"/>
  <c r="R84" i="5"/>
  <c r="P84" i="5"/>
  <c r="BI83" i="5"/>
  <c r="BH83" i="5"/>
  <c r="BG83" i="5"/>
  <c r="BF83" i="5"/>
  <c r="T83" i="5"/>
  <c r="R83" i="5"/>
  <c r="P83" i="5"/>
  <c r="BI82" i="5"/>
  <c r="BH82" i="5"/>
  <c r="BG82" i="5"/>
  <c r="BF82" i="5"/>
  <c r="T82" i="5"/>
  <c r="R82" i="5"/>
  <c r="P82" i="5"/>
  <c r="BI81" i="5"/>
  <c r="BH81" i="5"/>
  <c r="BG81" i="5"/>
  <c r="BF81" i="5"/>
  <c r="T81" i="5"/>
  <c r="R81" i="5"/>
  <c r="P81" i="5"/>
  <c r="BI80" i="5"/>
  <c r="BH80" i="5"/>
  <c r="BG80" i="5"/>
  <c r="BF80" i="5"/>
  <c r="T80" i="5"/>
  <c r="R80" i="5"/>
  <c r="P80" i="5"/>
  <c r="J76" i="5"/>
  <c r="F73" i="5"/>
  <c r="E71" i="5"/>
  <c r="J55" i="5"/>
  <c r="F52" i="5"/>
  <c r="E50" i="5"/>
  <c r="J21" i="5"/>
  <c r="E21" i="5"/>
  <c r="J54" i="5" s="1"/>
  <c r="J20" i="5"/>
  <c r="J18" i="5"/>
  <c r="E18" i="5"/>
  <c r="F76" i="5" s="1"/>
  <c r="J17" i="5"/>
  <c r="J15" i="5"/>
  <c r="E15" i="5"/>
  <c r="F75" i="5" s="1"/>
  <c r="J14" i="5"/>
  <c r="J12" i="5"/>
  <c r="J73" i="5"/>
  <c r="E7" i="5"/>
  <c r="E48" i="5"/>
  <c r="J37" i="4"/>
  <c r="J36" i="4"/>
  <c r="AY57" i="1" s="1"/>
  <c r="J35" i="4"/>
  <c r="AX57" i="1" s="1"/>
  <c r="BI116" i="4"/>
  <c r="BH116" i="4"/>
  <c r="BG116" i="4"/>
  <c r="BF116" i="4"/>
  <c r="T116" i="4"/>
  <c r="R116" i="4"/>
  <c r="P116" i="4"/>
  <c r="BI114" i="4"/>
  <c r="BH114" i="4"/>
  <c r="BG114" i="4"/>
  <c r="BF114" i="4"/>
  <c r="T114" i="4"/>
  <c r="R114" i="4"/>
  <c r="P114" i="4"/>
  <c r="BI113" i="4"/>
  <c r="BH113" i="4"/>
  <c r="BG113" i="4"/>
  <c r="BF113" i="4"/>
  <c r="T113" i="4"/>
  <c r="R113" i="4"/>
  <c r="P113" i="4"/>
  <c r="BI111" i="4"/>
  <c r="BH111" i="4"/>
  <c r="BG111" i="4"/>
  <c r="BF111" i="4"/>
  <c r="T111" i="4"/>
  <c r="R111" i="4"/>
  <c r="P111" i="4"/>
  <c r="BI109" i="4"/>
  <c r="BH109" i="4"/>
  <c r="BG109" i="4"/>
  <c r="BF109" i="4"/>
  <c r="T109" i="4"/>
  <c r="R109" i="4"/>
  <c r="P109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BI86" i="4"/>
  <c r="BH86" i="4"/>
  <c r="BG86" i="4"/>
  <c r="BF86" i="4"/>
  <c r="T86" i="4"/>
  <c r="R86" i="4"/>
  <c r="P86" i="4"/>
  <c r="BI85" i="4"/>
  <c r="BH85" i="4"/>
  <c r="BG85" i="4"/>
  <c r="BF85" i="4"/>
  <c r="T85" i="4"/>
  <c r="R85" i="4"/>
  <c r="P85" i="4"/>
  <c r="BI84" i="4"/>
  <c r="BH84" i="4"/>
  <c r="BG84" i="4"/>
  <c r="BF84" i="4"/>
  <c r="T84" i="4"/>
  <c r="R84" i="4"/>
  <c r="P84" i="4"/>
  <c r="BI83" i="4"/>
  <c r="BH83" i="4"/>
  <c r="BG83" i="4"/>
  <c r="BF83" i="4"/>
  <c r="T83" i="4"/>
  <c r="R83" i="4"/>
  <c r="P83" i="4"/>
  <c r="BI82" i="4"/>
  <c r="BH82" i="4"/>
  <c r="BG82" i="4"/>
  <c r="BF82" i="4"/>
  <c r="T82" i="4"/>
  <c r="R82" i="4"/>
  <c r="P82" i="4"/>
  <c r="BI81" i="4"/>
  <c r="BH81" i="4"/>
  <c r="BG81" i="4"/>
  <c r="BF81" i="4"/>
  <c r="T81" i="4"/>
  <c r="R81" i="4"/>
  <c r="P81" i="4"/>
  <c r="BI80" i="4"/>
  <c r="BH80" i="4"/>
  <c r="BG80" i="4"/>
  <c r="BF80" i="4"/>
  <c r="T80" i="4"/>
  <c r="R80" i="4"/>
  <c r="P80" i="4"/>
  <c r="J76" i="4"/>
  <c r="F73" i="4"/>
  <c r="E71" i="4"/>
  <c r="J55" i="4"/>
  <c r="F52" i="4"/>
  <c r="E50" i="4"/>
  <c r="J21" i="4"/>
  <c r="E21" i="4"/>
  <c r="J75" i="4"/>
  <c r="J20" i="4"/>
  <c r="J18" i="4"/>
  <c r="E18" i="4"/>
  <c r="F76" i="4"/>
  <c r="J17" i="4"/>
  <c r="J15" i="4"/>
  <c r="E15" i="4"/>
  <c r="F54" i="4"/>
  <c r="J14" i="4"/>
  <c r="J12" i="4"/>
  <c r="J73" i="4" s="1"/>
  <c r="E7" i="4"/>
  <c r="E69" i="4" s="1"/>
  <c r="J37" i="3"/>
  <c r="J36" i="3"/>
  <c r="AY56" i="1"/>
  <c r="J35" i="3"/>
  <c r="AX56" i="1"/>
  <c r="BI107" i="3"/>
  <c r="BH107" i="3"/>
  <c r="BG107" i="3"/>
  <c r="BF107" i="3"/>
  <c r="T107" i="3"/>
  <c r="R107" i="3"/>
  <c r="P107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BI84" i="3"/>
  <c r="BH84" i="3"/>
  <c r="BG84" i="3"/>
  <c r="BF84" i="3"/>
  <c r="T84" i="3"/>
  <c r="R84" i="3"/>
  <c r="P84" i="3"/>
  <c r="BI83" i="3"/>
  <c r="BH83" i="3"/>
  <c r="BG83" i="3"/>
  <c r="BF83" i="3"/>
  <c r="T83" i="3"/>
  <c r="R83" i="3"/>
  <c r="P83" i="3"/>
  <c r="BI82" i="3"/>
  <c r="BH82" i="3"/>
  <c r="BG82" i="3"/>
  <c r="BF82" i="3"/>
  <c r="T82" i="3"/>
  <c r="R82" i="3"/>
  <c r="P82" i="3"/>
  <c r="BI81" i="3"/>
  <c r="BH81" i="3"/>
  <c r="BG81" i="3"/>
  <c r="BF81" i="3"/>
  <c r="T81" i="3"/>
  <c r="R81" i="3"/>
  <c r="P81" i="3"/>
  <c r="BI80" i="3"/>
  <c r="BH80" i="3"/>
  <c r="BG80" i="3"/>
  <c r="BF80" i="3"/>
  <c r="T80" i="3"/>
  <c r="R80" i="3"/>
  <c r="P80" i="3"/>
  <c r="J76" i="3"/>
  <c r="F73" i="3"/>
  <c r="E71" i="3"/>
  <c r="J55" i="3"/>
  <c r="F52" i="3"/>
  <c r="E50" i="3"/>
  <c r="J21" i="3"/>
  <c r="E21" i="3"/>
  <c r="J75" i="3"/>
  <c r="J20" i="3"/>
  <c r="J18" i="3"/>
  <c r="E18" i="3"/>
  <c r="F55" i="3"/>
  <c r="J17" i="3"/>
  <c r="J15" i="3"/>
  <c r="E15" i="3"/>
  <c r="F54" i="3"/>
  <c r="J14" i="3"/>
  <c r="J12" i="3"/>
  <c r="J73" i="3" s="1"/>
  <c r="E7" i="3"/>
  <c r="E69" i="3"/>
  <c r="J37" i="2"/>
  <c r="J36" i="2"/>
  <c r="AY55" i="1"/>
  <c r="J35" i="2"/>
  <c r="AX55" i="1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BI83" i="2"/>
  <c r="BH83" i="2"/>
  <c r="BG83" i="2"/>
  <c r="BF83" i="2"/>
  <c r="T83" i="2"/>
  <c r="R83" i="2"/>
  <c r="P83" i="2"/>
  <c r="BI82" i="2"/>
  <c r="BH82" i="2"/>
  <c r="BG82" i="2"/>
  <c r="BF82" i="2"/>
  <c r="T82" i="2"/>
  <c r="R82" i="2"/>
  <c r="P82" i="2"/>
  <c r="BI81" i="2"/>
  <c r="BH81" i="2"/>
  <c r="BG81" i="2"/>
  <c r="BF81" i="2"/>
  <c r="T81" i="2"/>
  <c r="R81" i="2"/>
  <c r="P81" i="2"/>
  <c r="BI80" i="2"/>
  <c r="BH80" i="2"/>
  <c r="BG80" i="2"/>
  <c r="BF80" i="2"/>
  <c r="T80" i="2"/>
  <c r="R80" i="2"/>
  <c r="P80" i="2"/>
  <c r="J76" i="2"/>
  <c r="F73" i="2"/>
  <c r="E71" i="2"/>
  <c r="J55" i="2"/>
  <c r="F52" i="2"/>
  <c r="E50" i="2"/>
  <c r="J21" i="2"/>
  <c r="E21" i="2"/>
  <c r="J75" i="2"/>
  <c r="J20" i="2"/>
  <c r="J18" i="2"/>
  <c r="E18" i="2"/>
  <c r="F55" i="2"/>
  <c r="J17" i="2"/>
  <c r="J15" i="2"/>
  <c r="E15" i="2"/>
  <c r="F75" i="2"/>
  <c r="J14" i="2"/>
  <c r="J12" i="2"/>
  <c r="J52" i="2"/>
  <c r="E7" i="2"/>
  <c r="E69" i="2"/>
  <c r="L50" i="1"/>
  <c r="AM50" i="1"/>
  <c r="AM49" i="1"/>
  <c r="L49" i="1"/>
  <c r="AM47" i="1"/>
  <c r="L47" i="1"/>
  <c r="L45" i="1"/>
  <c r="L44" i="1"/>
  <c r="BK91" i="23"/>
  <c r="J115" i="22"/>
  <c r="J109" i="22"/>
  <c r="BK104" i="22"/>
  <c r="J100" i="22"/>
  <c r="J94" i="22"/>
  <c r="J91" i="22"/>
  <c r="BK150" i="21"/>
  <c r="BK144" i="21"/>
  <c r="J138" i="21"/>
  <c r="J132" i="21"/>
  <c r="BK129" i="21"/>
  <c r="J90" i="21"/>
  <c r="J146" i="20"/>
  <c r="J141" i="20"/>
  <c r="J133" i="20"/>
  <c r="BK129" i="20"/>
  <c r="BK123" i="20"/>
  <c r="BK114" i="20"/>
  <c r="BK110" i="20"/>
  <c r="J104" i="20"/>
  <c r="J100" i="20"/>
  <c r="J92" i="20"/>
  <c r="BK119" i="19"/>
  <c r="BK110" i="19"/>
  <c r="J99" i="19"/>
  <c r="J93" i="19"/>
  <c r="J88" i="18"/>
  <c r="J104" i="17"/>
  <c r="J97" i="17"/>
  <c r="BK91" i="17"/>
  <c r="J86" i="17"/>
  <c r="BK84" i="17"/>
  <c r="BK99" i="16"/>
  <c r="BK94" i="16"/>
  <c r="J83" i="16"/>
  <c r="J95" i="15"/>
  <c r="J84" i="15"/>
  <c r="BK129" i="14"/>
  <c r="J118" i="14"/>
  <c r="J114" i="14"/>
  <c r="BK107" i="14"/>
  <c r="BK98" i="14"/>
  <c r="J94" i="14"/>
  <c r="J90" i="14"/>
  <c r="BK83" i="14"/>
  <c r="BK83" i="13"/>
  <c r="J81" i="12"/>
  <c r="J95" i="11"/>
  <c r="J86" i="11"/>
  <c r="J96" i="10"/>
  <c r="BK89" i="10"/>
  <c r="BK98" i="9"/>
  <c r="BK93" i="9"/>
  <c r="J87" i="9"/>
  <c r="J83" i="9"/>
  <c r="J132" i="8"/>
  <c r="BK124" i="8"/>
  <c r="J89" i="23"/>
  <c r="J116" i="22"/>
  <c r="J106" i="22"/>
  <c r="J115" i="8"/>
  <c r="BK110" i="8"/>
  <c r="BK102" i="8"/>
  <c r="BK96" i="8"/>
  <c r="J89" i="8"/>
  <c r="BK85" i="8"/>
  <c r="BK102" i="7"/>
  <c r="BK92" i="7"/>
  <c r="J80" i="7"/>
  <c r="BK97" i="5"/>
  <c r="BK89" i="5"/>
  <c r="BK82" i="5"/>
  <c r="J114" i="4"/>
  <c r="J103" i="4"/>
  <c r="BK94" i="4"/>
  <c r="BK86" i="4"/>
  <c r="BK82" i="4"/>
  <c r="J94" i="3"/>
  <c r="J83" i="3"/>
  <c r="J118" i="2"/>
  <c r="J108" i="2"/>
  <c r="J99" i="2"/>
  <c r="J92" i="2"/>
  <c r="J88" i="2"/>
  <c r="BK81" i="2"/>
  <c r="BK90" i="23"/>
  <c r="BK86" i="23"/>
  <c r="BK111" i="22"/>
  <c r="BK103" i="22"/>
  <c r="J96" i="22"/>
  <c r="BK87" i="22"/>
  <c r="BK213" i="21"/>
  <c r="J209" i="21"/>
  <c r="BK205" i="21"/>
  <c r="J200" i="21"/>
  <c r="BK194" i="21"/>
  <c r="J191" i="21"/>
  <c r="BK187" i="21"/>
  <c r="J184" i="21"/>
  <c r="BK177" i="21"/>
  <c r="BK175" i="21"/>
  <c r="J171" i="21"/>
  <c r="BK168" i="21"/>
  <c r="BK163" i="21"/>
  <c r="J155" i="21"/>
  <c r="BK149" i="21"/>
  <c r="BK145" i="21"/>
  <c r="BK138" i="21"/>
  <c r="J130" i="21"/>
  <c r="J121" i="21"/>
  <c r="BK112" i="21"/>
  <c r="J105" i="21"/>
  <c r="J99" i="21"/>
  <c r="BK92" i="21"/>
  <c r="J153" i="20"/>
  <c r="BK139" i="20"/>
  <c r="BK134" i="20"/>
  <c r="J119" i="20"/>
  <c r="BK113" i="20"/>
  <c r="BK104" i="20"/>
  <c r="BK92" i="20"/>
  <c r="BK118" i="19"/>
  <c r="J112" i="19"/>
  <c r="BK107" i="19"/>
  <c r="BK101" i="19"/>
  <c r="J98" i="19"/>
  <c r="J92" i="19"/>
  <c r="J90" i="18"/>
  <c r="BK80" i="18"/>
  <c r="J100" i="17"/>
  <c r="J95" i="17"/>
  <c r="J89" i="17"/>
  <c r="J84" i="17"/>
  <c r="J103" i="16"/>
  <c r="BK89" i="16"/>
  <c r="BK84" i="16"/>
  <c r="J101" i="15"/>
  <c r="J89" i="15"/>
  <c r="BK85" i="15"/>
  <c r="J80" i="15"/>
  <c r="BK125" i="14"/>
  <c r="BK117" i="14"/>
  <c r="J108" i="14"/>
  <c r="J105" i="14"/>
  <c r="BK101" i="14"/>
  <c r="BK95" i="14"/>
  <c r="BK85" i="14"/>
  <c r="J81" i="14"/>
  <c r="BK85" i="13"/>
  <c r="J84" i="12"/>
  <c r="J101" i="11"/>
  <c r="BK92" i="11"/>
  <c r="J88" i="11"/>
  <c r="BK101" i="10"/>
  <c r="J91" i="10"/>
  <c r="J82" i="10"/>
  <c r="J99" i="9"/>
  <c r="J84" i="9"/>
  <c r="BK135" i="8"/>
  <c r="J130" i="8"/>
  <c r="J122" i="8"/>
  <c r="BK114" i="8"/>
  <c r="J110" i="8"/>
  <c r="J106" i="8"/>
  <c r="J101" i="8"/>
  <c r="J96" i="8"/>
  <c r="BK88" i="8"/>
  <c r="J85" i="8"/>
  <c r="BK80" i="8"/>
  <c r="BK94" i="7"/>
  <c r="BK86" i="7"/>
  <c r="BK80" i="7"/>
  <c r="J89" i="5"/>
  <c r="J81" i="5"/>
  <c r="BK111" i="4"/>
  <c r="BK98" i="4"/>
  <c r="J89" i="4"/>
  <c r="J82" i="4"/>
  <c r="BK103" i="3"/>
  <c r="J97" i="3"/>
  <c r="BK89" i="3"/>
  <c r="J84" i="3"/>
  <c r="BK114" i="2"/>
  <c r="J103" i="2"/>
  <c r="BK93" i="2"/>
  <c r="J86" i="2"/>
  <c r="BK83" i="2"/>
  <c r="AS58" i="1"/>
  <c r="J98" i="22"/>
  <c r="J89" i="22"/>
  <c r="BK216" i="21"/>
  <c r="BK212" i="21"/>
  <c r="BK209" i="21"/>
  <c r="BK204" i="21"/>
  <c r="BK196" i="21"/>
  <c r="BK193" i="21"/>
  <c r="J189" i="21"/>
  <c r="BK182" i="21"/>
  <c r="BK176" i="21"/>
  <c r="BK172" i="21"/>
  <c r="J167" i="21"/>
  <c r="BK159" i="21"/>
  <c r="J151" i="21"/>
  <c r="J145" i="21"/>
  <c r="J140" i="21"/>
  <c r="J127" i="21"/>
  <c r="BK116" i="21"/>
  <c r="BK109" i="21"/>
  <c r="BK105" i="21"/>
  <c r="BK99" i="21"/>
  <c r="BK88" i="21"/>
  <c r="BK146" i="20"/>
  <c r="J142" i="20"/>
  <c r="BK138" i="20"/>
  <c r="J127" i="20"/>
  <c r="J123" i="20"/>
  <c r="BK116" i="20"/>
  <c r="BK108" i="20"/>
  <c r="BK100" i="20"/>
  <c r="J95" i="20"/>
  <c r="BK120" i="19"/>
  <c r="J114" i="19"/>
  <c r="J109" i="19"/>
  <c r="BK106" i="19"/>
  <c r="J101" i="19"/>
  <c r="J94" i="19"/>
  <c r="J91" i="19"/>
  <c r="BK84" i="18"/>
  <c r="J80" i="18"/>
  <c r="J99" i="17"/>
  <c r="J93" i="17"/>
  <c r="J83" i="17"/>
  <c r="J101" i="16"/>
  <c r="J94" i="16"/>
  <c r="BK87" i="16"/>
  <c r="BK83" i="16"/>
  <c r="BK102" i="15"/>
  <c r="BK93" i="15"/>
  <c r="BK86" i="15"/>
  <c r="BK80" i="15"/>
  <c r="BK118" i="14"/>
  <c r="BK108" i="14"/>
  <c r="J104" i="14"/>
  <c r="BK97" i="14"/>
  <c r="J91" i="14"/>
  <c r="J87" i="14"/>
  <c r="J87" i="13"/>
  <c r="J80" i="13"/>
  <c r="BK82" i="12"/>
  <c r="J99" i="11"/>
  <c r="J92" i="11"/>
  <c r="BK84" i="11"/>
  <c r="J101" i="10"/>
  <c r="J94" i="10"/>
  <c r="BK87" i="10"/>
  <c r="J94" i="9"/>
  <c r="J86" i="9"/>
  <c r="J135" i="8"/>
  <c r="BK126" i="8"/>
  <c r="BK120" i="8"/>
  <c r="J107" i="8"/>
  <c r="J103" i="8"/>
  <c r="J97" i="8"/>
  <c r="BK91" i="8"/>
  <c r="J84" i="8"/>
  <c r="J100" i="7"/>
  <c r="J92" i="7"/>
  <c r="J85" i="7"/>
  <c r="J82" i="7"/>
  <c r="BK99" i="5"/>
  <c r="J92" i="5"/>
  <c r="BK86" i="5"/>
  <c r="J111" i="4"/>
  <c r="BK102" i="4"/>
  <c r="BK96" i="4"/>
  <c r="J88" i="4"/>
  <c r="BK107" i="3"/>
  <c r="BK99" i="3"/>
  <c r="J92" i="3"/>
  <c r="J86" i="3"/>
  <c r="BK82" i="3"/>
  <c r="BK105" i="2"/>
  <c r="BK97" i="2"/>
  <c r="BK92" i="2"/>
  <c r="J83" i="2"/>
  <c r="F37" i="6"/>
  <c r="BB60" i="1"/>
  <c r="BK93" i="23"/>
  <c r="BK118" i="22"/>
  <c r="J107" i="22"/>
  <c r="J103" i="22"/>
  <c r="BK98" i="22"/>
  <c r="J93" i="22"/>
  <c r="BK88" i="22"/>
  <c r="J148" i="21"/>
  <c r="J142" i="21"/>
  <c r="J135" i="21"/>
  <c r="BK119" i="21"/>
  <c r="J115" i="21"/>
  <c r="J112" i="21"/>
  <c r="J109" i="21"/>
  <c r="BK104" i="21"/>
  <c r="BK101" i="21"/>
  <c r="BK93" i="21"/>
  <c r="BK86" i="21"/>
  <c r="J150" i="20"/>
  <c r="BK142" i="20"/>
  <c r="J138" i="20"/>
  <c r="BK132" i="20"/>
  <c r="BK125" i="20"/>
  <c r="BK119" i="20"/>
  <c r="J111" i="20"/>
  <c r="BK106" i="20"/>
  <c r="BK102" i="20"/>
  <c r="BK97" i="20"/>
  <c r="BK123" i="19"/>
  <c r="BK113" i="19"/>
  <c r="BK103" i="19"/>
  <c r="J95" i="19"/>
  <c r="BK90" i="18"/>
  <c r="J102" i="17"/>
  <c r="BK96" i="17"/>
  <c r="J90" i="17"/>
  <c r="BK85" i="17"/>
  <c r="BK103" i="16"/>
  <c r="J88" i="16"/>
  <c r="BK80" i="16"/>
  <c r="BK89" i="15"/>
  <c r="BK81" i="15"/>
  <c r="J131" i="14"/>
  <c r="J125" i="14"/>
  <c r="BK116" i="14"/>
  <c r="BK110" i="14"/>
  <c r="J96" i="14"/>
  <c r="BK92" i="14"/>
  <c r="BK87" i="14"/>
  <c r="J90" i="13"/>
  <c r="BK80" i="13"/>
  <c r="J104" i="11"/>
  <c r="J90" i="11"/>
  <c r="BK82" i="11"/>
  <c r="BK94" i="10"/>
  <c r="J87" i="10"/>
  <c r="J80" i="10"/>
  <c r="BK96" i="9"/>
  <c r="BK88" i="9"/>
  <c r="BK85" i="9"/>
  <c r="J80" i="9"/>
  <c r="J128" i="8"/>
  <c r="BK92" i="23"/>
  <c r="J86" i="23"/>
  <c r="BK109" i="22"/>
  <c r="BK94" i="22"/>
  <c r="J114" i="8"/>
  <c r="J105" i="8"/>
  <c r="BK97" i="8"/>
  <c r="J90" i="8"/>
  <c r="BK86" i="8"/>
  <c r="BK81" i="8"/>
  <c r="J94" i="7"/>
  <c r="BK88" i="7"/>
  <c r="J99" i="5"/>
  <c r="BK92" i="5"/>
  <c r="BK84" i="5"/>
  <c r="BK116" i="4"/>
  <c r="BK104" i="4"/>
  <c r="J96" i="4"/>
  <c r="BK88" i="4"/>
  <c r="BK83" i="4"/>
  <c r="BK80" i="4"/>
  <c r="BK92" i="3"/>
  <c r="J82" i="3"/>
  <c r="J114" i="2"/>
  <c r="J101" i="2"/>
  <c r="J97" i="2"/>
  <c r="J89" i="2"/>
  <c r="BK86" i="2"/>
  <c r="BK80" i="2"/>
  <c r="J88" i="23"/>
  <c r="BK116" i="22"/>
  <c r="J110" i="22"/>
  <c r="BK99" i="22"/>
  <c r="BK89" i="22"/>
  <c r="J214" i="21"/>
  <c r="BK210" i="21"/>
  <c r="J204" i="21"/>
  <c r="BK198" i="21"/>
  <c r="J193" i="21"/>
  <c r="BK189" i="21"/>
  <c r="BK185" i="21"/>
  <c r="J179" i="21"/>
  <c r="J176" i="21"/>
  <c r="J172" i="21"/>
  <c r="J169" i="21"/>
  <c r="BK165" i="21"/>
  <c r="BK157" i="21"/>
  <c r="BK151" i="21"/>
  <c r="J146" i="21"/>
  <c r="J139" i="21"/>
  <c r="J126" i="21"/>
  <c r="J117" i="21"/>
  <c r="J108" i="21"/>
  <c r="BK103" i="21"/>
  <c r="J98" i="21"/>
  <c r="J93" i="21"/>
  <c r="J145" i="20"/>
  <c r="BK137" i="20"/>
  <c r="BK131" i="20"/>
  <c r="BK120" i="20"/>
  <c r="J116" i="20"/>
  <c r="J109" i="20"/>
  <c r="J105" i="20"/>
  <c r="BK96" i="20"/>
  <c r="BK124" i="19"/>
  <c r="J117" i="19"/>
  <c r="BK114" i="19"/>
  <c r="BK109" i="19"/>
  <c r="BK105" i="19"/>
  <c r="J100" i="19"/>
  <c r="BK95" i="19"/>
  <c r="J90" i="19"/>
  <c r="J83" i="18"/>
  <c r="BK104" i="17"/>
  <c r="BK97" i="17"/>
  <c r="J91" i="17"/>
  <c r="BK86" i="17"/>
  <c r="BK81" i="17"/>
  <c r="BK92" i="16"/>
  <c r="J87" i="16"/>
  <c r="BK81" i="16"/>
  <c r="J93" i="15"/>
  <c r="J86" i="15"/>
  <c r="J81" i="15"/>
  <c r="BK127" i="14"/>
  <c r="BK120" i="14"/>
  <c r="BK109" i="14"/>
  <c r="BK104" i="14"/>
  <c r="J98" i="14"/>
  <c r="BK89" i="14"/>
  <c r="J82" i="14"/>
  <c r="BK87" i="13"/>
  <c r="J82" i="13"/>
  <c r="BK86" i="12"/>
  <c r="J102" i="11"/>
  <c r="J97" i="11"/>
  <c r="J89" i="11"/>
  <c r="BK80" i="11"/>
  <c r="J97" i="10"/>
  <c r="J84" i="10"/>
  <c r="BK100" i="9"/>
  <c r="J85" i="9"/>
  <c r="BK132" i="8"/>
  <c r="J125" i="8"/>
  <c r="J118" i="8"/>
  <c r="BK113" i="8"/>
  <c r="J109" i="8"/>
  <c r="J104" i="8"/>
  <c r="BK98" i="8"/>
  <c r="J93" i="8"/>
  <c r="BK84" i="8"/>
  <c r="BK99" i="7"/>
  <c r="BK90" i="7"/>
  <c r="BK85" i="7"/>
  <c r="J86" i="6"/>
  <c r="J87" i="5"/>
  <c r="BK83" i="5"/>
  <c r="BK113" i="4"/>
  <c r="J104" i="4"/>
  <c r="J93" i="4"/>
  <c r="J86" i="4"/>
  <c r="BK81" i="4"/>
  <c r="J105" i="3"/>
  <c r="BK98" i="3"/>
  <c r="J90" i="3"/>
  <c r="BK86" i="3"/>
  <c r="J110" i="2"/>
  <c r="BK101" i="2"/>
  <c r="BK91" i="2"/>
  <c r="BK85" i="2"/>
  <c r="J80" i="2"/>
  <c r="J118" i="22"/>
  <c r="J112" i="22"/>
  <c r="BK107" i="22"/>
  <c r="J101" i="22"/>
  <c r="J90" i="22"/>
  <c r="J215" i="21"/>
  <c r="J210" i="21"/>
  <c r="BK207" i="21"/>
  <c r="J201" i="21"/>
  <c r="BK192" i="21"/>
  <c r="BK188" i="21"/>
  <c r="J185" i="21"/>
  <c r="BK179" i="21"/>
  <c r="J173" i="21"/>
  <c r="BK169" i="21"/>
  <c r="BK161" i="21"/>
  <c r="J153" i="21"/>
  <c r="J147" i="21"/>
  <c r="BK141" i="21"/>
  <c r="BK133" i="21"/>
  <c r="BK122" i="21"/>
  <c r="J113" i="21"/>
  <c r="BK107" i="21"/>
  <c r="J101" i="21"/>
  <c r="J95" i="21"/>
  <c r="BK152" i="20"/>
  <c r="BK145" i="20"/>
  <c r="J140" i="20"/>
  <c r="J132" i="20"/>
  <c r="J125" i="20"/>
  <c r="J120" i="20"/>
  <c r="BK111" i="20"/>
  <c r="J103" i="20"/>
  <c r="BK98" i="20"/>
  <c r="J94" i="20"/>
  <c r="J119" i="19"/>
  <c r="BK115" i="19"/>
  <c r="J108" i="19"/>
  <c r="J105" i="19"/>
  <c r="BK98" i="19"/>
  <c r="BK90" i="19"/>
  <c r="J82" i="18"/>
  <c r="BK102" i="17"/>
  <c r="J96" i="17"/>
  <c r="BK90" i="17"/>
  <c r="J81" i="17"/>
  <c r="J96" i="16"/>
  <c r="BK91" i="16"/>
  <c r="J86" i="16"/>
  <c r="J82" i="16"/>
  <c r="BK101" i="15"/>
  <c r="BK90" i="15"/>
  <c r="BK82" i="15"/>
  <c r="J123" i="14"/>
  <c r="BK119" i="14"/>
  <c r="BK114" i="14"/>
  <c r="BK106" i="14"/>
  <c r="J101" i="14"/>
  <c r="J93" i="14"/>
  <c r="BK90" i="14"/>
  <c r="J86" i="14"/>
  <c r="BK81" i="14"/>
  <c r="BK82" i="13"/>
  <c r="BK84" i="12"/>
  <c r="BK101" i="11"/>
  <c r="BK97" i="11"/>
  <c r="J91" i="11"/>
  <c r="J82" i="11"/>
  <c r="J99" i="10"/>
  <c r="BK92" i="10"/>
  <c r="BK85" i="10"/>
  <c r="J96" i="9"/>
  <c r="J90" i="9"/>
  <c r="BK80" i="9"/>
  <c r="BK125" i="8"/>
  <c r="J113" i="8"/>
  <c r="BK105" i="8"/>
  <c r="BK100" i="8"/>
  <c r="BK93" i="8"/>
  <c r="BK89" i="8"/>
  <c r="J102" i="7"/>
  <c r="J98" i="7"/>
  <c r="J90" i="7"/>
  <c r="J84" i="7"/>
  <c r="J101" i="5"/>
  <c r="BK93" i="5"/>
  <c r="J84" i="5"/>
  <c r="J80" i="5"/>
  <c r="J105" i="4"/>
  <c r="J100" i="4"/>
  <c r="J92" i="4"/>
  <c r="J87" i="4"/>
  <c r="J103" i="3"/>
  <c r="BK97" i="3"/>
  <c r="J91" i="3"/>
  <c r="BK85" i="3"/>
  <c r="BK116" i="2"/>
  <c r="BK104" i="2"/>
  <c r="J93" i="2"/>
  <c r="BK88" i="2"/>
  <c r="F38" i="6"/>
  <c r="BC60" i="1"/>
  <c r="J90" i="23"/>
  <c r="BK117" i="22"/>
  <c r="J108" i="22"/>
  <c r="BK105" i="22"/>
  <c r="J102" i="22"/>
  <c r="J97" i="22"/>
  <c r="BK93" i="22"/>
  <c r="BK90" i="22"/>
  <c r="J149" i="21"/>
  <c r="J143" i="21"/>
  <c r="BK136" i="21"/>
  <c r="BK130" i="21"/>
  <c r="BK125" i="21"/>
  <c r="BK123" i="21"/>
  <c r="BK117" i="21"/>
  <c r="BK114" i="21"/>
  <c r="BK111" i="21"/>
  <c r="J107" i="21"/>
  <c r="J103" i="21"/>
  <c r="BK98" i="21"/>
  <c r="J91" i="21"/>
  <c r="J152" i="20"/>
  <c r="BK144" i="20"/>
  <c r="BK140" i="20"/>
  <c r="J131" i="20"/>
  <c r="J126" i="20"/>
  <c r="BK121" i="20"/>
  <c r="BK112" i="20"/>
  <c r="J108" i="20"/>
  <c r="BK103" i="20"/>
  <c r="J98" i="20"/>
  <c r="J124" i="19"/>
  <c r="BK117" i="19"/>
  <c r="J104" i="19"/>
  <c r="J97" i="19"/>
  <c r="BK94" i="19"/>
  <c r="BK86" i="18"/>
  <c r="BK81" i="18"/>
  <c r="BK99" i="17"/>
  <c r="BK93" i="17"/>
  <c r="BK87" i="17"/>
  <c r="J80" i="17"/>
  <c r="J97" i="16"/>
  <c r="J91" i="16"/>
  <c r="J102" i="15"/>
  <c r="J90" i="15"/>
  <c r="BK83" i="15"/>
  <c r="J133" i="14"/>
  <c r="J119" i="14"/>
  <c r="BK115" i="14"/>
  <c r="J111" i="14"/>
  <c r="J102" i="14"/>
  <c r="J95" i="14"/>
  <c r="BK91" i="14"/>
  <c r="J85" i="14"/>
  <c r="BK89" i="13"/>
  <c r="BK83" i="12"/>
  <c r="BK102" i="11"/>
  <c r="BK89" i="11"/>
  <c r="BK97" i="10"/>
  <c r="BK84" i="10"/>
  <c r="J102" i="9"/>
  <c r="BK92" i="9"/>
  <c r="BK86" i="9"/>
  <c r="J82" i="9"/>
  <c r="J131" i="8"/>
  <c r="J93" i="23"/>
  <c r="BK88" i="23"/>
  <c r="BK113" i="22"/>
  <c r="BK96" i="22"/>
  <c r="BK116" i="8"/>
  <c r="BK109" i="8"/>
  <c r="BK99" i="8"/>
  <c r="BK95" i="8"/>
  <c r="BK87" i="8"/>
  <c r="J82" i="8"/>
  <c r="J99" i="7"/>
  <c r="BK84" i="7"/>
  <c r="J98" i="5"/>
  <c r="J93" i="5"/>
  <c r="BK81" i="5"/>
  <c r="J113" i="4"/>
  <c r="J102" i="4"/>
  <c r="BK92" i="4"/>
  <c r="BK85" i="4"/>
  <c r="J81" i="4"/>
  <c r="BK84" i="3"/>
  <c r="J116" i="2"/>
  <c r="J112" i="2"/>
  <c r="J105" i="2"/>
  <c r="J98" i="2"/>
  <c r="J91" i="2"/>
  <c r="J87" i="2"/>
  <c r="AS76" i="1"/>
  <c r="BK102" i="22"/>
  <c r="BK92" i="22"/>
  <c r="J216" i="21"/>
  <c r="J212" i="21"/>
  <c r="J208" i="21"/>
  <c r="BK202" i="21"/>
  <c r="J195" i="21"/>
  <c r="J190" i="21"/>
  <c r="J186" i="21"/>
  <c r="J182" i="21"/>
  <c r="BK178" i="21"/>
  <c r="J174" i="21"/>
  <c r="BK170" i="21"/>
  <c r="J168" i="21"/>
  <c r="J161" i="21"/>
  <c r="BK152" i="21"/>
  <c r="BK147" i="21"/>
  <c r="BK140" i="21"/>
  <c r="J136" i="21"/>
  <c r="BK127" i="21"/>
  <c r="J114" i="21"/>
  <c r="J111" i="21"/>
  <c r="J102" i="21"/>
  <c r="BK97" i="21"/>
  <c r="BK90" i="21"/>
  <c r="J143" i="20"/>
  <c r="J134" i="20"/>
  <c r="J130" i="20"/>
  <c r="BK118" i="20"/>
  <c r="J114" i="20"/>
  <c r="J107" i="20"/>
  <c r="BK99" i="20"/>
  <c r="J93" i="20"/>
  <c r="BK121" i="19"/>
  <c r="J115" i="19"/>
  <c r="J111" i="19"/>
  <c r="J106" i="19"/>
  <c r="BK99" i="19"/>
  <c r="BK93" i="19"/>
  <c r="J89" i="19"/>
  <c r="BK82" i="18"/>
  <c r="J101" i="17"/>
  <c r="J94" i="17"/>
  <c r="J87" i="17"/>
  <c r="BK82" i="17"/>
  <c r="J99" i="16"/>
  <c r="BK88" i="16"/>
  <c r="BK82" i="16"/>
  <c r="BK95" i="15"/>
  <c r="BK88" i="15"/>
  <c r="J83" i="15"/>
  <c r="BK131" i="14"/>
  <c r="BK123" i="14"/>
  <c r="J116" i="14"/>
  <c r="J107" i="14"/>
  <c r="J103" i="14"/>
  <c r="J100" i="14"/>
  <c r="BK94" i="14"/>
  <c r="J84" i="14"/>
  <c r="J80" i="14"/>
  <c r="BK84" i="13"/>
  <c r="J82" i="12"/>
  <c r="BK80" i="12"/>
  <c r="BK93" i="11"/>
  <c r="BK90" i="11"/>
  <c r="J84" i="11"/>
  <c r="J98" i="10"/>
  <c r="J85" i="10"/>
  <c r="BK102" i="9"/>
  <c r="J88" i="9"/>
  <c r="BK83" i="9"/>
  <c r="BK131" i="8"/>
  <c r="J124" i="8"/>
  <c r="J116" i="8"/>
  <c r="BK112" i="8"/>
  <c r="BK108" i="8"/>
  <c r="BK103" i="8"/>
  <c r="J99" i="8"/>
  <c r="J94" i="8"/>
  <c r="J86" i="8"/>
  <c r="BK82" i="8"/>
  <c r="J96" i="7"/>
  <c r="BK87" i="7"/>
  <c r="J81" i="7"/>
  <c r="BK101" i="5"/>
  <c r="J86" i="5"/>
  <c r="BK80" i="5"/>
  <c r="J109" i="4"/>
  <c r="BK105" i="4"/>
  <c r="J94" i="4"/>
  <c r="BK87" i="4"/>
  <c r="J80" i="4"/>
  <c r="BK101" i="3"/>
  <c r="BK91" i="3"/>
  <c r="J88" i="3"/>
  <c r="BK81" i="3"/>
  <c r="BK108" i="2"/>
  <c r="BK98" i="2"/>
  <c r="BK89" i="2"/>
  <c r="BK84" i="2"/>
  <c r="AS73" i="1"/>
  <c r="J111" i="22"/>
  <c r="J104" i="22"/>
  <c r="J99" i="22"/>
  <c r="J87" i="22"/>
  <c r="BK214" i="21"/>
  <c r="BK211" i="21"/>
  <c r="J205" i="21"/>
  <c r="BK200" i="21"/>
  <c r="J194" i="21"/>
  <c r="BK190" i="21"/>
  <c r="BK186" i="21"/>
  <c r="J180" i="21"/>
  <c r="J175" i="21"/>
  <c r="J165" i="21"/>
  <c r="J157" i="21"/>
  <c r="J152" i="21"/>
  <c r="J144" i="21"/>
  <c r="BK135" i="21"/>
  <c r="J125" i="21"/>
  <c r="J119" i="21"/>
  <c r="BK108" i="21"/>
  <c r="BK102" i="21"/>
  <c r="BK91" i="21"/>
  <c r="BK150" i="20"/>
  <c r="J144" i="20"/>
  <c r="BK141" i="20"/>
  <c r="BK135" i="20"/>
  <c r="BK126" i="20"/>
  <c r="J121" i="20"/>
  <c r="J112" i="20"/>
  <c r="BK107" i="20"/>
  <c r="J102" i="20"/>
  <c r="J97" i="20"/>
  <c r="J121" i="19"/>
  <c r="J118" i="19"/>
  <c r="BK112" i="19"/>
  <c r="BK104" i="19"/>
  <c r="BK100" i="19"/>
  <c r="BK92" i="19"/>
  <c r="BK88" i="18"/>
  <c r="J81" i="18"/>
  <c r="BK100" i="17"/>
  <c r="BK94" i="17"/>
  <c r="J88" i="17"/>
  <c r="BK80" i="17"/>
  <c r="J95" i="16"/>
  <c r="J89" i="16"/>
  <c r="J84" i="16"/>
  <c r="J81" i="16"/>
  <c r="J99" i="15"/>
  <c r="J91" i="15"/>
  <c r="J85" i="15"/>
  <c r="BK135" i="14"/>
  <c r="J122" i="14"/>
  <c r="J115" i="14"/>
  <c r="J110" i="14"/>
  <c r="BK103" i="14"/>
  <c r="J99" i="14"/>
  <c r="J92" i="14"/>
  <c r="J89" i="14"/>
  <c r="BK84" i="14"/>
  <c r="J89" i="13"/>
  <c r="J86" i="12"/>
  <c r="BK104" i="11"/>
  <c r="BK95" i="11"/>
  <c r="BK88" i="11"/>
  <c r="J81" i="11"/>
  <c r="BK98" i="10"/>
  <c r="BK91" i="10"/>
  <c r="J98" i="9"/>
  <c r="J93" i="9"/>
  <c r="BK81" i="9"/>
  <c r="BK130" i="8"/>
  <c r="BK118" i="8"/>
  <c r="J108" i="8"/>
  <c r="J102" i="8"/>
  <c r="BK94" i="8"/>
  <c r="J91" i="8"/>
  <c r="J81" i="8"/>
  <c r="J93" i="7"/>
  <c r="J86" i="7"/>
  <c r="BK86" i="6"/>
  <c r="BK95" i="5"/>
  <c r="BK87" i="5"/>
  <c r="J82" i="5"/>
  <c r="J107" i="4"/>
  <c r="J98" i="4"/>
  <c r="BK93" i="4"/>
  <c r="J83" i="4"/>
  <c r="J101" i="3"/>
  <c r="BK94" i="3"/>
  <c r="BK88" i="3"/>
  <c r="BK80" i="3"/>
  <c r="BK112" i="2"/>
  <c r="BK99" i="2"/>
  <c r="BK95" i="2"/>
  <c r="BK90" i="2"/>
  <c r="J82" i="2"/>
  <c r="F36" i="6"/>
  <c r="BA60" i="1" s="1"/>
  <c r="BK89" i="23"/>
  <c r="J87" i="23"/>
  <c r="BK112" i="22"/>
  <c r="BK106" i="22"/>
  <c r="BK101" i="22"/>
  <c r="J95" i="22"/>
  <c r="J92" i="22"/>
  <c r="J86" i="22"/>
  <c r="BK146" i="21"/>
  <c r="J141" i="21"/>
  <c r="J133" i="21"/>
  <c r="BK126" i="21"/>
  <c r="BK121" i="21"/>
  <c r="J116" i="21"/>
  <c r="BK113" i="21"/>
  <c r="J110" i="21"/>
  <c r="J106" i="21"/>
  <c r="BK100" i="21"/>
  <c r="J92" i="21"/>
  <c r="BK153" i="20"/>
  <c r="BK148" i="20"/>
  <c r="J137" i="20"/>
  <c r="BK130" i="20"/>
  <c r="BK124" i="20"/>
  <c r="BK117" i="20"/>
  <c r="J113" i="20"/>
  <c r="BK105" i="20"/>
  <c r="BK101" i="20"/>
  <c r="BK95" i="20"/>
  <c r="J120" i="19"/>
  <c r="BK111" i="19"/>
  <c r="BK102" i="19"/>
  <c r="J96" i="19"/>
  <c r="BK89" i="19"/>
  <c r="BK83" i="18"/>
  <c r="BK101" i="17"/>
  <c r="BK95" i="17"/>
  <c r="BK89" i="17"/>
  <c r="J82" i="17"/>
  <c r="BK101" i="16"/>
  <c r="BK95" i="16"/>
  <c r="J85" i="16"/>
  <c r="BK97" i="15"/>
  <c r="J88" i="15"/>
  <c r="J135" i="14"/>
  <c r="J127" i="14"/>
  <c r="J117" i="14"/>
  <c r="BK113" i="14"/>
  <c r="J109" i="14"/>
  <c r="BK99" i="14"/>
  <c r="BK93" i="14"/>
  <c r="BK88" i="14"/>
  <c r="BK80" i="14"/>
  <c r="J85" i="13"/>
  <c r="J81" i="13"/>
  <c r="J80" i="12"/>
  <c r="BK99" i="11"/>
  <c r="J87" i="11"/>
  <c r="BK81" i="11"/>
  <c r="J92" i="10"/>
  <c r="BK82" i="10"/>
  <c r="J100" i="9"/>
  <c r="BK94" i="9"/>
  <c r="BK90" i="9"/>
  <c r="BK84" i="9"/>
  <c r="BK134" i="8"/>
  <c r="J126" i="8"/>
  <c r="J91" i="23"/>
  <c r="J117" i="22"/>
  <c r="J114" i="22"/>
  <c r="BK95" i="22"/>
  <c r="J112" i="8"/>
  <c r="BK106" i="8"/>
  <c r="BK101" i="8"/>
  <c r="BK92" i="8"/>
  <c r="J88" i="8"/>
  <c r="J83" i="8"/>
  <c r="BK100" i="7"/>
  <c r="BK93" i="7"/>
  <c r="BK82" i="7"/>
  <c r="J95" i="5"/>
  <c r="J91" i="5"/>
  <c r="J83" i="5"/>
  <c r="BK109" i="4"/>
  <c r="BK100" i="4"/>
  <c r="BK89" i="4"/>
  <c r="BK84" i="4"/>
  <c r="J98" i="3"/>
  <c r="BK90" i="3"/>
  <c r="J81" i="3"/>
  <c r="BK110" i="2"/>
  <c r="J104" i="2"/>
  <c r="J95" i="2"/>
  <c r="J90" i="2"/>
  <c r="J84" i="2"/>
  <c r="J92" i="23"/>
  <c r="BK87" i="23"/>
  <c r="J113" i="22"/>
  <c r="BK108" i="22"/>
  <c r="BK97" i="22"/>
  <c r="J88" i="22"/>
  <c r="BK215" i="21"/>
  <c r="J211" i="21"/>
  <c r="J207" i="21"/>
  <c r="BK201" i="21"/>
  <c r="J196" i="21"/>
  <c r="J192" i="21"/>
  <c r="J188" i="21"/>
  <c r="BK180" i="21"/>
  <c r="J177" i="21"/>
  <c r="BK173" i="21"/>
  <c r="J170" i="21"/>
  <c r="BK167" i="21"/>
  <c r="J159" i="21"/>
  <c r="BK153" i="21"/>
  <c r="BK148" i="21"/>
  <c r="BK142" i="21"/>
  <c r="BK132" i="21"/>
  <c r="J123" i="21"/>
  <c r="BK115" i="21"/>
  <c r="BK106" i="21"/>
  <c r="J100" i="21"/>
  <c r="BK95" i="21"/>
  <c r="J88" i="21"/>
  <c r="J135" i="20"/>
  <c r="BK133" i="20"/>
  <c r="BK127" i="20"/>
  <c r="J117" i="20"/>
  <c r="J110" i="20"/>
  <c r="J106" i="20"/>
  <c r="J101" i="20"/>
  <c r="BK94" i="20"/>
  <c r="J123" i="19"/>
  <c r="J116" i="19"/>
  <c r="J113" i="19"/>
  <c r="BK108" i="19"/>
  <c r="J103" i="19"/>
  <c r="BK97" i="19"/>
  <c r="BK91" i="19"/>
  <c r="J84" i="18"/>
  <c r="BK106" i="17"/>
  <c r="BK98" i="17"/>
  <c r="J92" i="17"/>
  <c r="BK88" i="17"/>
  <c r="BK83" i="17"/>
  <c r="BK96" i="16"/>
  <c r="BK86" i="16"/>
  <c r="BK99" i="15"/>
  <c r="BK91" i="15"/>
  <c r="BK87" i="15"/>
  <c r="J82" i="15"/>
  <c r="J129" i="14"/>
  <c r="BK122" i="14"/>
  <c r="BK111" i="14"/>
  <c r="J106" i="14"/>
  <c r="BK102" i="14"/>
  <c r="J97" i="14"/>
  <c r="BK86" i="14"/>
  <c r="J83" i="14"/>
  <c r="BK90" i="13"/>
  <c r="J83" i="13"/>
  <c r="BK81" i="13"/>
  <c r="BK81" i="12"/>
  <c r="J100" i="11"/>
  <c r="BK91" i="11"/>
  <c r="BK86" i="11"/>
  <c r="BK99" i="10"/>
  <c r="J89" i="10"/>
  <c r="BK80" i="10"/>
  <c r="BK87" i="9"/>
  <c r="J81" i="9"/>
  <c r="BK128" i="8"/>
  <c r="J120" i="8"/>
  <c r="BK115" i="8"/>
  <c r="J111" i="8"/>
  <c r="BK107" i="8"/>
  <c r="J100" i="8"/>
  <c r="J95" i="8"/>
  <c r="J87" i="8"/>
  <c r="BK83" i="8"/>
  <c r="BK98" i="7"/>
  <c r="J88" i="7"/>
  <c r="BK83" i="7"/>
  <c r="BK98" i="5"/>
  <c r="J85" i="5"/>
  <c r="BK114" i="4"/>
  <c r="BK107" i="4"/>
  <c r="BK95" i="4"/>
  <c r="J90" i="4"/>
  <c r="J84" i="4"/>
  <c r="J107" i="3"/>
  <c r="J99" i="3"/>
  <c r="J96" i="3"/>
  <c r="J85" i="3"/>
  <c r="J80" i="3"/>
  <c r="J106" i="2"/>
  <c r="BK96" i="2"/>
  <c r="BK87" i="2"/>
  <c r="BK82" i="2"/>
  <c r="BK115" i="22"/>
  <c r="BK114" i="22"/>
  <c r="BK110" i="22"/>
  <c r="J105" i="22"/>
  <c r="BK100" i="22"/>
  <c r="BK91" i="22"/>
  <c r="BK86" i="22"/>
  <c r="J213" i="21"/>
  <c r="BK208" i="21"/>
  <c r="J202" i="21"/>
  <c r="J198" i="21"/>
  <c r="BK195" i="21"/>
  <c r="BK191" i="21"/>
  <c r="J187" i="21"/>
  <c r="BK184" i="21"/>
  <c r="J178" i="21"/>
  <c r="BK174" i="21"/>
  <c r="BK171" i="21"/>
  <c r="J163" i="21"/>
  <c r="BK155" i="21"/>
  <c r="J150" i="21"/>
  <c r="BK143" i="21"/>
  <c r="BK139" i="21"/>
  <c r="J129" i="21"/>
  <c r="J122" i="21"/>
  <c r="BK110" i="21"/>
  <c r="J104" i="21"/>
  <c r="J97" i="21"/>
  <c r="J86" i="21"/>
  <c r="J148" i="20"/>
  <c r="BK143" i="20"/>
  <c r="J139" i="20"/>
  <c r="J129" i="20"/>
  <c r="J124" i="20"/>
  <c r="J118" i="20"/>
  <c r="BK109" i="20"/>
  <c r="J99" i="20"/>
  <c r="J96" i="20"/>
  <c r="BK93" i="20"/>
  <c r="BK116" i="19"/>
  <c r="J110" i="19"/>
  <c r="J107" i="19"/>
  <c r="J102" i="19"/>
  <c r="BK96" i="19"/>
  <c r="J86" i="18"/>
  <c r="J106" i="17"/>
  <c r="J98" i="17"/>
  <c r="BK92" i="17"/>
  <c r="J85" i="17"/>
  <c r="BK97" i="16"/>
  <c r="J92" i="16"/>
  <c r="BK85" i="16"/>
  <c r="J80" i="16"/>
  <c r="J97" i="15"/>
  <c r="J87" i="15"/>
  <c r="BK84" i="15"/>
  <c r="BK133" i="14"/>
  <c r="J120" i="14"/>
  <c r="J113" i="14"/>
  <c r="BK105" i="14"/>
  <c r="BK100" i="14"/>
  <c r="BK96" i="14"/>
  <c r="J88" i="14"/>
  <c r="BK82" i="14"/>
  <c r="J84" i="13"/>
  <c r="J83" i="12"/>
  <c r="BK100" i="11"/>
  <c r="J93" i="11"/>
  <c r="BK87" i="11"/>
  <c r="J80" i="11"/>
  <c r="BK96" i="10"/>
  <c r="BK99" i="9"/>
  <c r="J92" i="9"/>
  <c r="BK82" i="9"/>
  <c r="J134" i="8"/>
  <c r="BK122" i="8"/>
  <c r="BK111" i="8"/>
  <c r="BK104" i="8"/>
  <c r="J98" i="8"/>
  <c r="J92" i="8"/>
  <c r="BK90" i="8"/>
  <c r="J80" i="8"/>
  <c r="BK96" i="7"/>
  <c r="J87" i="7"/>
  <c r="J83" i="7"/>
  <c r="BK81" i="7"/>
  <c r="J97" i="5"/>
  <c r="BK91" i="5"/>
  <c r="BK85" i="5"/>
  <c r="J116" i="4"/>
  <c r="BK103" i="4"/>
  <c r="J95" i="4"/>
  <c r="BK90" i="4"/>
  <c r="J85" i="4"/>
  <c r="BK105" i="3"/>
  <c r="BK96" i="3"/>
  <c r="J89" i="3"/>
  <c r="BK83" i="3"/>
  <c r="BK118" i="2"/>
  <c r="BK106" i="2"/>
  <c r="BK103" i="2"/>
  <c r="J96" i="2"/>
  <c r="J85" i="2"/>
  <c r="J81" i="2"/>
  <c r="R79" i="2" l="1"/>
  <c r="T79" i="3"/>
  <c r="BK79" i="4"/>
  <c r="J79" i="4"/>
  <c r="J59" i="4" s="1"/>
  <c r="T79" i="4"/>
  <c r="R79" i="5"/>
  <c r="P79" i="7"/>
  <c r="AU61" i="1" s="1"/>
  <c r="BK79" i="8"/>
  <c r="J79" i="8"/>
  <c r="P79" i="8"/>
  <c r="AU62" i="1" s="1"/>
  <c r="T79" i="9"/>
  <c r="BK79" i="10"/>
  <c r="J79" i="10"/>
  <c r="R79" i="10"/>
  <c r="P79" i="11"/>
  <c r="AU65" i="1"/>
  <c r="BK79" i="12"/>
  <c r="J79" i="12" s="1"/>
  <c r="J30" i="12" s="1"/>
  <c r="AG66" i="1" s="1"/>
  <c r="P79" i="12"/>
  <c r="AU66" i="1"/>
  <c r="BK79" i="13"/>
  <c r="J79" i="13" s="1"/>
  <c r="J30" i="13" s="1"/>
  <c r="AG67" i="1" s="1"/>
  <c r="R79" i="13"/>
  <c r="R79" i="14"/>
  <c r="BK79" i="15"/>
  <c r="J79" i="15" s="1"/>
  <c r="J30" i="15" s="1"/>
  <c r="AG69" i="1" s="1"/>
  <c r="R79" i="15"/>
  <c r="P79" i="16"/>
  <c r="AU70" i="1"/>
  <c r="P79" i="17"/>
  <c r="AU71" i="1" s="1"/>
  <c r="T79" i="18"/>
  <c r="T88" i="19"/>
  <c r="T87" i="19" s="1"/>
  <c r="T122" i="19"/>
  <c r="R91" i="20"/>
  <c r="P115" i="20"/>
  <c r="BK128" i="20"/>
  <c r="J128" i="20" s="1"/>
  <c r="J66" i="20" s="1"/>
  <c r="BK136" i="20"/>
  <c r="J136" i="20" s="1"/>
  <c r="J67" i="20" s="1"/>
  <c r="T136" i="20"/>
  <c r="P147" i="20"/>
  <c r="BK85" i="21"/>
  <c r="J85" i="21" s="1"/>
  <c r="J63" i="21" s="1"/>
  <c r="T85" i="21"/>
  <c r="BK85" i="23"/>
  <c r="J85" i="23" s="1"/>
  <c r="J63" i="23" s="1"/>
  <c r="T79" i="2"/>
  <c r="BK79" i="3"/>
  <c r="J79" i="3" s="1"/>
  <c r="J30" i="3" s="1"/>
  <c r="AG56" i="1" s="1"/>
  <c r="P79" i="3"/>
  <c r="AU56" i="1" s="1"/>
  <c r="R79" i="4"/>
  <c r="BK79" i="5"/>
  <c r="J79" i="5"/>
  <c r="P79" i="5"/>
  <c r="AU59" i="1" s="1"/>
  <c r="AU58" i="1" s="1"/>
  <c r="BK79" i="7"/>
  <c r="J79" i="7"/>
  <c r="J59" i="7" s="1"/>
  <c r="R79" i="7"/>
  <c r="T79" i="8"/>
  <c r="BK79" i="9"/>
  <c r="J79" i="9" s="1"/>
  <c r="J59" i="9" s="1"/>
  <c r="P79" i="9"/>
  <c r="AU63" i="1"/>
  <c r="T79" i="10"/>
  <c r="R79" i="11"/>
  <c r="R79" i="12"/>
  <c r="T79" i="13"/>
  <c r="BK79" i="14"/>
  <c r="J79" i="14" s="1"/>
  <c r="J30" i="14" s="1"/>
  <c r="AG68" i="1" s="1"/>
  <c r="T79" i="14"/>
  <c r="T79" i="15"/>
  <c r="T79" i="16"/>
  <c r="T79" i="17"/>
  <c r="P79" i="18"/>
  <c r="AU72" i="1"/>
  <c r="R88" i="19"/>
  <c r="P122" i="19"/>
  <c r="BK91" i="20"/>
  <c r="J91" i="20"/>
  <c r="J64" i="20"/>
  <c r="T91" i="20"/>
  <c r="T115" i="20"/>
  <c r="T128" i="20"/>
  <c r="P136" i="20"/>
  <c r="BK147" i="20"/>
  <c r="J147" i="20" s="1"/>
  <c r="J68" i="20" s="1"/>
  <c r="T147" i="20"/>
  <c r="P85" i="21"/>
  <c r="AU77" i="1" s="1"/>
  <c r="R85" i="22"/>
  <c r="P85" i="23"/>
  <c r="AU79" i="1"/>
  <c r="BK79" i="2"/>
  <c r="J79" i="2"/>
  <c r="P79" i="2"/>
  <c r="AU55" i="1"/>
  <c r="R79" i="3"/>
  <c r="P79" i="4"/>
  <c r="AU57" i="1"/>
  <c r="T79" i="5"/>
  <c r="T79" i="7"/>
  <c r="BK85" i="22"/>
  <c r="J85" i="22" s="1"/>
  <c r="J63" i="22" s="1"/>
  <c r="T85" i="22"/>
  <c r="R85" i="23"/>
  <c r="R79" i="8"/>
  <c r="R79" i="9"/>
  <c r="P79" i="10"/>
  <c r="AU64" i="1"/>
  <c r="BK79" i="11"/>
  <c r="J79" i="11"/>
  <c r="J30" i="11" s="1"/>
  <c r="AG65" i="1" s="1"/>
  <c r="T79" i="11"/>
  <c r="T79" i="12"/>
  <c r="P79" i="13"/>
  <c r="AU67" i="1"/>
  <c r="P79" i="14"/>
  <c r="AU68" i="1"/>
  <c r="P79" i="15"/>
  <c r="AU69" i="1"/>
  <c r="BK79" i="16"/>
  <c r="J79" i="16"/>
  <c r="R79" i="16"/>
  <c r="BK79" i="17"/>
  <c r="J79" i="17" s="1"/>
  <c r="J30" i="17" s="1"/>
  <c r="AG71" i="1" s="1"/>
  <c r="R79" i="17"/>
  <c r="BK79" i="18"/>
  <c r="J79" i="18"/>
  <c r="J59" i="18" s="1"/>
  <c r="R79" i="18"/>
  <c r="BK88" i="19"/>
  <c r="J88" i="19"/>
  <c r="J64" i="19" s="1"/>
  <c r="P88" i="19"/>
  <c r="P87" i="19"/>
  <c r="AU74" i="1"/>
  <c r="BK122" i="19"/>
  <c r="J122" i="19"/>
  <c r="J65" i="19"/>
  <c r="R122" i="19"/>
  <c r="P91" i="20"/>
  <c r="BK115" i="20"/>
  <c r="J115" i="20"/>
  <c r="J65" i="20"/>
  <c r="R115" i="20"/>
  <c r="P128" i="20"/>
  <c r="R128" i="20"/>
  <c r="R136" i="20"/>
  <c r="R147" i="20"/>
  <c r="R85" i="21"/>
  <c r="P85" i="22"/>
  <c r="AU78" i="1"/>
  <c r="T85" i="23"/>
  <c r="J54" i="2"/>
  <c r="J73" i="2"/>
  <c r="F76" i="2"/>
  <c r="BE80" i="2"/>
  <c r="BE89" i="2"/>
  <c r="BE91" i="2"/>
  <c r="BE93" i="2"/>
  <c r="BE96" i="2"/>
  <c r="BE98" i="2"/>
  <c r="BE103" i="2"/>
  <c r="BE104" i="2"/>
  <c r="BE110" i="2"/>
  <c r="BE114" i="2"/>
  <c r="E48" i="3"/>
  <c r="J52" i="3"/>
  <c r="J54" i="3"/>
  <c r="F75" i="3"/>
  <c r="F76" i="3"/>
  <c r="BE81" i="3"/>
  <c r="BE83" i="3"/>
  <c r="BE84" i="3"/>
  <c r="BE86" i="3"/>
  <c r="BE88" i="3"/>
  <c r="BE90" i="3"/>
  <c r="BE91" i="3"/>
  <c r="BE92" i="3"/>
  <c r="BE103" i="3"/>
  <c r="BE105" i="3"/>
  <c r="E48" i="4"/>
  <c r="J52" i="4"/>
  <c r="F55" i="4"/>
  <c r="F75" i="4"/>
  <c r="BE80" i="4"/>
  <c r="BE81" i="4"/>
  <c r="BE82" i="4"/>
  <c r="BE88" i="4"/>
  <c r="BE89" i="4"/>
  <c r="BE92" i="4"/>
  <c r="BE98" i="4"/>
  <c r="BE100" i="4"/>
  <c r="BE102" i="4"/>
  <c r="BE104" i="4"/>
  <c r="BE109" i="4"/>
  <c r="BE114" i="4"/>
  <c r="F54" i="5"/>
  <c r="F55" i="5"/>
  <c r="J75" i="5"/>
  <c r="BE81" i="5"/>
  <c r="BE83" i="5"/>
  <c r="BE84" i="5"/>
  <c r="BE86" i="5"/>
  <c r="BE89" i="5"/>
  <c r="BE92" i="5"/>
  <c r="BE93" i="5"/>
  <c r="BE97" i="5"/>
  <c r="BE101" i="5"/>
  <c r="F58" i="6"/>
  <c r="E73" i="6"/>
  <c r="J81" i="6"/>
  <c r="BK85" i="6"/>
  <c r="J85" i="6"/>
  <c r="J63" i="6" s="1"/>
  <c r="F55" i="7"/>
  <c r="J73" i="7"/>
  <c r="J75" i="7"/>
  <c r="BE80" i="7"/>
  <c r="BE92" i="7"/>
  <c r="BE98" i="7"/>
  <c r="BE100" i="7"/>
  <c r="E48" i="8"/>
  <c r="J54" i="8"/>
  <c r="F75" i="8"/>
  <c r="BE89" i="8"/>
  <c r="BE95" i="8"/>
  <c r="BE97" i="8"/>
  <c r="BE99" i="8"/>
  <c r="BE101" i="8"/>
  <c r="BE104" i="8"/>
  <c r="BE110" i="8"/>
  <c r="BE112" i="8"/>
  <c r="BE114" i="8"/>
  <c r="BE115" i="8"/>
  <c r="BE124" i="8"/>
  <c r="BE125" i="8"/>
  <c r="BE128" i="8"/>
  <c r="BE132" i="8"/>
  <c r="E48" i="9"/>
  <c r="J54" i="9"/>
  <c r="J73" i="9"/>
  <c r="F76" i="9"/>
  <c r="BE84" i="9"/>
  <c r="BE86" i="9"/>
  <c r="BE90" i="9"/>
  <c r="BE93" i="9"/>
  <c r="BE98" i="9"/>
  <c r="E48" i="10"/>
  <c r="J52" i="10"/>
  <c r="F55" i="10"/>
  <c r="BE84" i="10"/>
  <c r="BE85" i="10"/>
  <c r="BE91" i="10"/>
  <c r="BE94" i="10"/>
  <c r="BE97" i="10"/>
  <c r="E48" i="11"/>
  <c r="J52" i="11"/>
  <c r="F55" i="11"/>
  <c r="F75" i="11"/>
  <c r="BE82" i="11"/>
  <c r="BE86" i="11"/>
  <c r="BE87" i="11"/>
  <c r="BE90" i="11"/>
  <c r="BE93" i="11"/>
  <c r="BE95" i="11"/>
  <c r="BE100" i="11"/>
  <c r="BE102" i="11"/>
  <c r="BE104" i="11"/>
  <c r="J52" i="12"/>
  <c r="F55" i="12"/>
  <c r="F75" i="12"/>
  <c r="BE81" i="12"/>
  <c r="BE83" i="12"/>
  <c r="E48" i="13"/>
  <c r="J52" i="13"/>
  <c r="F55" i="13"/>
  <c r="F75" i="13"/>
  <c r="BE81" i="13"/>
  <c r="BE83" i="13"/>
  <c r="BE90" i="13"/>
  <c r="E48" i="14"/>
  <c r="F54" i="14"/>
  <c r="F55" i="14"/>
  <c r="J75" i="14"/>
  <c r="BE80" i="14"/>
  <c r="BE81" i="14"/>
  <c r="BE83" i="14"/>
  <c r="BE86" i="14"/>
  <c r="BE88" i="14"/>
  <c r="BE92" i="14"/>
  <c r="BE95" i="14"/>
  <c r="BE99" i="14"/>
  <c r="BE104" i="14"/>
  <c r="BE106" i="14"/>
  <c r="BE107" i="14"/>
  <c r="BE117" i="14"/>
  <c r="BE118" i="14"/>
  <c r="BE131" i="14"/>
  <c r="BE133" i="14"/>
  <c r="BE135" i="14"/>
  <c r="F54" i="15"/>
  <c r="J75" i="15"/>
  <c r="BE81" i="15"/>
  <c r="BE82" i="15"/>
  <c r="BE83" i="15"/>
  <c r="BE84" i="15"/>
  <c r="BE85" i="15"/>
  <c r="BE89" i="15"/>
  <c r="BE91" i="15"/>
  <c r="F54" i="16"/>
  <c r="F55" i="16"/>
  <c r="J75" i="16"/>
  <c r="BE80" i="16"/>
  <c r="BE82" i="16"/>
  <c r="BE84" i="16"/>
  <c r="BE86" i="16"/>
  <c r="BE89" i="16"/>
  <c r="BE96" i="16"/>
  <c r="BE101" i="16"/>
  <c r="J54" i="17"/>
  <c r="F76" i="17"/>
  <c r="BE89" i="17"/>
  <c r="BE91" i="17"/>
  <c r="BE93" i="17"/>
  <c r="BE97" i="17"/>
  <c r="BE98" i="17"/>
  <c r="BE101" i="17"/>
  <c r="BE102" i="17"/>
  <c r="J52" i="18"/>
  <c r="F55" i="18"/>
  <c r="BE81" i="18"/>
  <c r="BE88" i="18"/>
  <c r="E50" i="19"/>
  <c r="F58" i="19"/>
  <c r="J83" i="19"/>
  <c r="BE91" i="19"/>
  <c r="BE95" i="19"/>
  <c r="BE97" i="19"/>
  <c r="BE100" i="19"/>
  <c r="BE103" i="19"/>
  <c r="BE108" i="19"/>
  <c r="BE111" i="19"/>
  <c r="BE113" i="19"/>
  <c r="BE115" i="19"/>
  <c r="BE116" i="19"/>
  <c r="BE117" i="19"/>
  <c r="BE119" i="19"/>
  <c r="BE124" i="19"/>
  <c r="E50" i="20"/>
  <c r="J58" i="20"/>
  <c r="F87" i="20"/>
  <c r="BE99" i="20"/>
  <c r="BE101" i="20"/>
  <c r="BE105" i="20"/>
  <c r="BE106" i="20"/>
  <c r="BE108" i="20"/>
  <c r="BE110" i="20"/>
  <c r="BE121" i="20"/>
  <c r="BE123" i="20"/>
  <c r="BE125" i="20"/>
  <c r="BE127" i="20"/>
  <c r="BE130" i="20"/>
  <c r="BE134" i="20"/>
  <c r="BE135" i="20"/>
  <c r="BE140" i="20"/>
  <c r="BE142" i="20"/>
  <c r="BE144" i="20"/>
  <c r="BE146" i="20"/>
  <c r="BE148" i="20"/>
  <c r="J56" i="21"/>
  <c r="E73" i="21"/>
  <c r="BE86" i="21"/>
  <c r="BE90" i="21"/>
  <c r="BE93" i="21"/>
  <c r="BE101" i="21"/>
  <c r="BE104" i="21"/>
  <c r="BE107" i="21"/>
  <c r="BE109" i="21"/>
  <c r="BE115" i="21"/>
  <c r="BE132" i="21"/>
  <c r="BE133" i="21"/>
  <c r="BE142" i="21"/>
  <c r="BE147" i="21"/>
  <c r="BE150" i="21"/>
  <c r="BE155" i="21"/>
  <c r="BE161" i="21"/>
  <c r="BE167" i="21"/>
  <c r="BE169" i="21"/>
  <c r="BE170" i="21"/>
  <c r="BE173" i="21"/>
  <c r="BE178" i="21"/>
  <c r="BE180" i="21"/>
  <c r="BE182" i="21"/>
  <c r="BE185" i="21"/>
  <c r="BE187" i="21"/>
  <c r="BE189" i="21"/>
  <c r="BE190" i="21"/>
  <c r="BE192" i="21"/>
  <c r="BE194" i="21"/>
  <c r="BE195" i="21"/>
  <c r="BE198" i="21"/>
  <c r="BE201" i="21"/>
  <c r="BE202" i="21"/>
  <c r="BE207" i="21"/>
  <c r="BE210" i="21"/>
  <c r="BE211" i="21"/>
  <c r="BE213" i="21"/>
  <c r="BE215" i="21"/>
  <c r="E73" i="22"/>
  <c r="BE89" i="22"/>
  <c r="BE92" i="22"/>
  <c r="BE95" i="22"/>
  <c r="BE97" i="22"/>
  <c r="BE101" i="22"/>
  <c r="BE105" i="22"/>
  <c r="BE107" i="22"/>
  <c r="BE116" i="22"/>
  <c r="F54" i="2"/>
  <c r="BE81" i="2"/>
  <c r="BE86" i="2"/>
  <c r="BE87" i="2"/>
  <c r="BE88" i="2"/>
  <c r="BE90" i="2"/>
  <c r="BE92" i="2"/>
  <c r="BE95" i="2"/>
  <c r="BE99" i="2"/>
  <c r="BE106" i="2"/>
  <c r="BE116" i="2"/>
  <c r="BE80" i="3"/>
  <c r="BE82" i="3"/>
  <c r="BE85" i="3"/>
  <c r="BE94" i="3"/>
  <c r="BE97" i="3"/>
  <c r="BE98" i="3"/>
  <c r="BE101" i="3"/>
  <c r="BE107" i="3"/>
  <c r="J54" i="4"/>
  <c r="BE83" i="4"/>
  <c r="BE86" i="4"/>
  <c r="BE94" i="4"/>
  <c r="BE96" i="4"/>
  <c r="BE105" i="4"/>
  <c r="BE111" i="4"/>
  <c r="J52" i="5"/>
  <c r="E69" i="5"/>
  <c r="BE82" i="5"/>
  <c r="BE85" i="5"/>
  <c r="BE95" i="5"/>
  <c r="BE98" i="5"/>
  <c r="BE99" i="5"/>
  <c r="J56" i="6"/>
  <c r="F59" i="6"/>
  <c r="E48" i="7"/>
  <c r="BE82" i="7"/>
  <c r="BE84" i="7"/>
  <c r="BE85" i="7"/>
  <c r="BE86" i="7"/>
  <c r="BE88" i="7"/>
  <c r="BE93" i="7"/>
  <c r="BE96" i="7"/>
  <c r="F55" i="8"/>
  <c r="BE81" i="8"/>
  <c r="BE82" i="8"/>
  <c r="BE83" i="8"/>
  <c r="BE85" i="8"/>
  <c r="BE86" i="8"/>
  <c r="BE87" i="8"/>
  <c r="BE88" i="8"/>
  <c r="BE91" i="8"/>
  <c r="BE92" i="8"/>
  <c r="BE93" i="8"/>
  <c r="BE100" i="8"/>
  <c r="BE102" i="8"/>
  <c r="BE105" i="8"/>
  <c r="BE106" i="8"/>
  <c r="BE109" i="8"/>
  <c r="BE111" i="8"/>
  <c r="BE113" i="8"/>
  <c r="BE116" i="8"/>
  <c r="BE118" i="8"/>
  <c r="BE120" i="8"/>
  <c r="BE122" i="8"/>
  <c r="BE126" i="8"/>
  <c r="BE131" i="8"/>
  <c r="BE134" i="8"/>
  <c r="BE135" i="8"/>
  <c r="BE80" i="9"/>
  <c r="BE81" i="9"/>
  <c r="BE82" i="9"/>
  <c r="BE96" i="9"/>
  <c r="BE102" i="9"/>
  <c r="F54" i="10"/>
  <c r="BE80" i="10"/>
  <c r="BE89" i="10"/>
  <c r="BE96" i="10"/>
  <c r="BE99" i="10"/>
  <c r="BE101" i="10"/>
  <c r="J54" i="11"/>
  <c r="BE88" i="11"/>
  <c r="BE92" i="11"/>
  <c r="BE99" i="11"/>
  <c r="E48" i="12"/>
  <c r="BE84" i="12"/>
  <c r="J54" i="13"/>
  <c r="BE80" i="13"/>
  <c r="BE84" i="13"/>
  <c r="BE85" i="13"/>
  <c r="BE89" i="13"/>
  <c r="J52" i="14"/>
  <c r="BE85" i="14"/>
  <c r="BE94" i="14"/>
  <c r="BE100" i="14"/>
  <c r="BE101" i="14"/>
  <c r="BE103" i="14"/>
  <c r="BE105" i="14"/>
  <c r="BE108" i="14"/>
  <c r="BE110" i="14"/>
  <c r="BE111" i="14"/>
  <c r="BE113" i="14"/>
  <c r="BE115" i="14"/>
  <c r="BE119" i="14"/>
  <c r="BE120" i="14"/>
  <c r="BE127" i="14"/>
  <c r="E48" i="15"/>
  <c r="J52" i="15"/>
  <c r="F55" i="15"/>
  <c r="BE80" i="15"/>
  <c r="BE86" i="15"/>
  <c r="BE87" i="15"/>
  <c r="BE88" i="15"/>
  <c r="BE90" i="15"/>
  <c r="BE93" i="15"/>
  <c r="BE97" i="15"/>
  <c r="BE101" i="15"/>
  <c r="E48" i="16"/>
  <c r="J73" i="16"/>
  <c r="BE83" i="16"/>
  <c r="BE85" i="16"/>
  <c r="BE88" i="16"/>
  <c r="BE91" i="16"/>
  <c r="BE95" i="16"/>
  <c r="BE97" i="16"/>
  <c r="F54" i="17"/>
  <c r="E69" i="17"/>
  <c r="J73" i="17"/>
  <c r="BE81" i="17"/>
  <c r="BE82" i="17"/>
  <c r="BE84" i="17"/>
  <c r="BE85" i="17"/>
  <c r="BE87" i="17"/>
  <c r="BE96" i="17"/>
  <c r="BE104" i="17"/>
  <c r="BE106" i="17"/>
  <c r="E48" i="18"/>
  <c r="F54" i="18"/>
  <c r="J75" i="18"/>
  <c r="BE83" i="18"/>
  <c r="BE84" i="18"/>
  <c r="BE86" i="18"/>
  <c r="J59" i="19"/>
  <c r="J81" i="19"/>
  <c r="F84" i="19"/>
  <c r="BE89" i="19"/>
  <c r="BE90" i="19"/>
  <c r="BE92" i="19"/>
  <c r="BE94" i="19"/>
  <c r="BE96" i="19"/>
  <c r="BE98" i="19"/>
  <c r="BE99" i="19"/>
  <c r="BE102" i="19"/>
  <c r="BE106" i="19"/>
  <c r="BE107" i="19"/>
  <c r="BE110" i="19"/>
  <c r="BE114" i="19"/>
  <c r="BE120" i="19"/>
  <c r="BE121" i="19"/>
  <c r="BE123" i="19"/>
  <c r="J56" i="20"/>
  <c r="J59" i="20"/>
  <c r="F86" i="20"/>
  <c r="BE93" i="20"/>
  <c r="BE95" i="20"/>
  <c r="BE98" i="20"/>
  <c r="BE103" i="20"/>
  <c r="BE112" i="20"/>
  <c r="BE114" i="20"/>
  <c r="BE117" i="20"/>
  <c r="BE119" i="20"/>
  <c r="BE126" i="20"/>
  <c r="BE132" i="20"/>
  <c r="BE133" i="20"/>
  <c r="BE137" i="20"/>
  <c r="BE138" i="20"/>
  <c r="BE153" i="20"/>
  <c r="F82" i="21"/>
  <c r="BE88" i="21"/>
  <c r="BE95" i="21"/>
  <c r="BE98" i="21"/>
  <c r="BE102" i="21"/>
  <c r="BE105" i="21"/>
  <c r="BE111" i="21"/>
  <c r="BE112" i="21"/>
  <c r="BE113" i="21"/>
  <c r="BE114" i="21"/>
  <c r="BE117" i="21"/>
  <c r="BE119" i="21"/>
  <c r="BE125" i="21"/>
  <c r="BE126" i="21"/>
  <c r="BE130" i="21"/>
  <c r="BE136" i="21"/>
  <c r="BE139" i="21"/>
  <c r="BE140" i="21"/>
  <c r="BE141" i="21"/>
  <c r="BE144" i="21"/>
  <c r="BE146" i="21"/>
  <c r="BE148" i="21"/>
  <c r="BE151" i="21"/>
  <c r="BE152" i="21"/>
  <c r="BE153" i="21"/>
  <c r="BE157" i="21"/>
  <c r="BE159" i="21"/>
  <c r="BE163" i="21"/>
  <c r="BE165" i="21"/>
  <c r="BE168" i="21"/>
  <c r="BE171" i="21"/>
  <c r="BE172" i="21"/>
  <c r="BE174" i="21"/>
  <c r="BE175" i="21"/>
  <c r="BE176" i="21"/>
  <c r="BE177" i="21"/>
  <c r="BE179" i="21"/>
  <c r="BE184" i="21"/>
  <c r="BE186" i="21"/>
  <c r="BE188" i="21"/>
  <c r="BE191" i="21"/>
  <c r="BE193" i="21"/>
  <c r="BE196" i="21"/>
  <c r="BE200" i="21"/>
  <c r="BE204" i="21"/>
  <c r="BE205" i="21"/>
  <c r="BE208" i="21"/>
  <c r="BE209" i="21"/>
  <c r="BE212" i="21"/>
  <c r="BE214" i="21"/>
  <c r="BE216" i="21"/>
  <c r="J56" i="22"/>
  <c r="F59" i="22"/>
  <c r="BE86" i="22"/>
  <c r="BE88" i="22"/>
  <c r="BE90" i="22"/>
  <c r="BE91" i="22"/>
  <c r="BE94" i="22"/>
  <c r="BE98" i="22"/>
  <c r="BE99" i="22"/>
  <c r="BE100" i="22"/>
  <c r="BE106" i="22"/>
  <c r="BE109" i="22"/>
  <c r="BE110" i="22"/>
  <c r="BE111" i="22"/>
  <c r="BE117" i="22"/>
  <c r="E50" i="23"/>
  <c r="F59" i="23"/>
  <c r="BE86" i="23"/>
  <c r="BE87" i="23"/>
  <c r="BE91" i="23"/>
  <c r="BE93" i="23"/>
  <c r="E48" i="2"/>
  <c r="BE82" i="2"/>
  <c r="BE83" i="2"/>
  <c r="BE84" i="2"/>
  <c r="BE85" i="2"/>
  <c r="BE97" i="2"/>
  <c r="BE101" i="2"/>
  <c r="BE105" i="2"/>
  <c r="BE108" i="2"/>
  <c r="BE112" i="2"/>
  <c r="BE118" i="2"/>
  <c r="BE89" i="3"/>
  <c r="BE96" i="3"/>
  <c r="BE99" i="3"/>
  <c r="BE84" i="4"/>
  <c r="BE85" i="4"/>
  <c r="BE87" i="4"/>
  <c r="BE90" i="4"/>
  <c r="BE93" i="4"/>
  <c r="BE95" i="4"/>
  <c r="BE103" i="4"/>
  <c r="BE107" i="4"/>
  <c r="BE113" i="4"/>
  <c r="BE116" i="4"/>
  <c r="BE80" i="5"/>
  <c r="BE87" i="5"/>
  <c r="BE91" i="5"/>
  <c r="BE86" i="6"/>
  <c r="F54" i="7"/>
  <c r="BE81" i="7"/>
  <c r="BE83" i="7"/>
  <c r="BE87" i="7"/>
  <c r="BE90" i="7"/>
  <c r="BE94" i="7"/>
  <c r="BE99" i="7"/>
  <c r="BE102" i="7"/>
  <c r="J52" i="8"/>
  <c r="BE80" i="8"/>
  <c r="BE84" i="8"/>
  <c r="BE90" i="8"/>
  <c r="BE94" i="8"/>
  <c r="BE96" i="8"/>
  <c r="BE98" i="8"/>
  <c r="BE103" i="8"/>
  <c r="BE107" i="8"/>
  <c r="BE108" i="8"/>
  <c r="BE96" i="22"/>
  <c r="BE102" i="22"/>
  <c r="BE103" i="22"/>
  <c r="BE104" i="22"/>
  <c r="BE112" i="22"/>
  <c r="BE115" i="22"/>
  <c r="J56" i="23"/>
  <c r="BE88" i="23"/>
  <c r="BE89" i="23"/>
  <c r="BE130" i="8"/>
  <c r="F54" i="9"/>
  <c r="BE83" i="9"/>
  <c r="BE85" i="9"/>
  <c r="BE87" i="9"/>
  <c r="BE88" i="9"/>
  <c r="BE92" i="9"/>
  <c r="BE94" i="9"/>
  <c r="BE99" i="9"/>
  <c r="BE100" i="9"/>
  <c r="J54" i="10"/>
  <c r="BE82" i="10"/>
  <c r="BE87" i="10"/>
  <c r="BE92" i="10"/>
  <c r="BE98" i="10"/>
  <c r="BE80" i="11"/>
  <c r="BE81" i="11"/>
  <c r="BE84" i="11"/>
  <c r="BE89" i="11"/>
  <c r="BE91" i="11"/>
  <c r="BE97" i="11"/>
  <c r="BE101" i="11"/>
  <c r="J54" i="12"/>
  <c r="BE80" i="12"/>
  <c r="BE82" i="12"/>
  <c r="BE86" i="12"/>
  <c r="BE82" i="13"/>
  <c r="BE87" i="13"/>
  <c r="BE82" i="14"/>
  <c r="BE84" i="14"/>
  <c r="BE87" i="14"/>
  <c r="BE89" i="14"/>
  <c r="BE90" i="14"/>
  <c r="BE91" i="14"/>
  <c r="BE93" i="14"/>
  <c r="BE96" i="14"/>
  <c r="BE97" i="14"/>
  <c r="BE98" i="14"/>
  <c r="BE102" i="14"/>
  <c r="BE109" i="14"/>
  <c r="BE114" i="14"/>
  <c r="BE116" i="14"/>
  <c r="BE122" i="14"/>
  <c r="BE123" i="14"/>
  <c r="BE125" i="14"/>
  <c r="BE129" i="14"/>
  <c r="BE95" i="15"/>
  <c r="BE99" i="15"/>
  <c r="BE102" i="15"/>
  <c r="BE81" i="16"/>
  <c r="BE87" i="16"/>
  <c r="BE92" i="16"/>
  <c r="BE94" i="16"/>
  <c r="BE99" i="16"/>
  <c r="BE103" i="16"/>
  <c r="BE80" i="17"/>
  <c r="BE83" i="17"/>
  <c r="BE86" i="17"/>
  <c r="BE88" i="17"/>
  <c r="BE90" i="17"/>
  <c r="BE92" i="17"/>
  <c r="BE94" i="17"/>
  <c r="BE95" i="17"/>
  <c r="BE99" i="17"/>
  <c r="BE100" i="17"/>
  <c r="BE80" i="18"/>
  <c r="BE82" i="18"/>
  <c r="BE90" i="18"/>
  <c r="BE93" i="19"/>
  <c r="BE101" i="19"/>
  <c r="BE104" i="19"/>
  <c r="BE105" i="19"/>
  <c r="BE109" i="19"/>
  <c r="BE112" i="19"/>
  <c r="BE118" i="19"/>
  <c r="BE92" i="20"/>
  <c r="BE94" i="20"/>
  <c r="BE96" i="20"/>
  <c r="BE97" i="20"/>
  <c r="BE100" i="20"/>
  <c r="BE102" i="20"/>
  <c r="BE104" i="20"/>
  <c r="BE107" i="20"/>
  <c r="BE109" i="20"/>
  <c r="BE111" i="20"/>
  <c r="BE113" i="20"/>
  <c r="BE116" i="20"/>
  <c r="BE118" i="20"/>
  <c r="BE120" i="20"/>
  <c r="BE124" i="20"/>
  <c r="BE129" i="20"/>
  <c r="BE131" i="20"/>
  <c r="BE139" i="20"/>
  <c r="BE141" i="20"/>
  <c r="BE143" i="20"/>
  <c r="BE145" i="20"/>
  <c r="BE150" i="20"/>
  <c r="BE152" i="20"/>
  <c r="BE91" i="21"/>
  <c r="BE92" i="21"/>
  <c r="BE97" i="21"/>
  <c r="BE99" i="21"/>
  <c r="BE100" i="21"/>
  <c r="BE103" i="21"/>
  <c r="BE106" i="21"/>
  <c r="BE108" i="21"/>
  <c r="BE110" i="21"/>
  <c r="BE116" i="21"/>
  <c r="BE121" i="21"/>
  <c r="BE122" i="21"/>
  <c r="BE123" i="21"/>
  <c r="BE127" i="21"/>
  <c r="BE129" i="21"/>
  <c r="BE135" i="21"/>
  <c r="BE138" i="21"/>
  <c r="BE143" i="21"/>
  <c r="BE145" i="21"/>
  <c r="BE149" i="21"/>
  <c r="BE87" i="22"/>
  <c r="BE93" i="22"/>
  <c r="BE108" i="22"/>
  <c r="BE113" i="22"/>
  <c r="BE114" i="22"/>
  <c r="BE118" i="22"/>
  <c r="BE90" i="23"/>
  <c r="BE92" i="23"/>
  <c r="F35" i="5"/>
  <c r="BB59" i="1"/>
  <c r="BB58" i="1"/>
  <c r="AX58" i="1" s="1"/>
  <c r="J30" i="10"/>
  <c r="AG64" i="1"/>
  <c r="F37" i="14"/>
  <c r="BD68" i="1"/>
  <c r="F37" i="7"/>
  <c r="BD61" i="1"/>
  <c r="F37" i="13"/>
  <c r="BD67" i="1"/>
  <c r="J34" i="15"/>
  <c r="AW69" i="1"/>
  <c r="F38" i="20"/>
  <c r="BC75" i="1"/>
  <c r="F35" i="13"/>
  <c r="BB67" i="1"/>
  <c r="F34" i="7"/>
  <c r="BA61" i="1"/>
  <c r="F34" i="14"/>
  <c r="BA68" i="1"/>
  <c r="F37" i="4"/>
  <c r="BD57" i="1"/>
  <c r="F37" i="21"/>
  <c r="BB77" i="1"/>
  <c r="F36" i="4"/>
  <c r="BC57" i="1"/>
  <c r="F34" i="15"/>
  <c r="BA69" i="1"/>
  <c r="J34" i="7"/>
  <c r="AW61" i="1"/>
  <c r="F35" i="14"/>
  <c r="BB68" i="1"/>
  <c r="F38" i="23"/>
  <c r="BC79" i="1"/>
  <c r="J34" i="2"/>
  <c r="AW55" i="1"/>
  <c r="J34" i="11"/>
  <c r="AW65" i="1"/>
  <c r="F37" i="3"/>
  <c r="BD56" i="1"/>
  <c r="J36" i="22"/>
  <c r="AW78" i="1"/>
  <c r="J34" i="12"/>
  <c r="AW66" i="1"/>
  <c r="F34" i="18"/>
  <c r="BA72" i="1" s="1"/>
  <c r="F39" i="21"/>
  <c r="BD77" i="1"/>
  <c r="J34" i="18"/>
  <c r="AW72" i="1" s="1"/>
  <c r="F36" i="20"/>
  <c r="BA75" i="1"/>
  <c r="F34" i="4"/>
  <c r="BA57" i="1" s="1"/>
  <c r="J36" i="21"/>
  <c r="AW77" i="1"/>
  <c r="F34" i="16"/>
  <c r="BA70" i="1" s="1"/>
  <c r="F36" i="3"/>
  <c r="BC56" i="1"/>
  <c r="F36" i="12"/>
  <c r="BC66" i="1" s="1"/>
  <c r="F34" i="17"/>
  <c r="BA71" i="1"/>
  <c r="F36" i="11"/>
  <c r="BC65" i="1" s="1"/>
  <c r="F38" i="19"/>
  <c r="BC74" i="1"/>
  <c r="F36" i="9"/>
  <c r="BC63" i="1" s="1"/>
  <c r="F37" i="16"/>
  <c r="BD70" i="1"/>
  <c r="J36" i="23"/>
  <c r="AW79" i="1" s="1"/>
  <c r="F35" i="9"/>
  <c r="BB63" i="1"/>
  <c r="F34" i="12"/>
  <c r="BA66" i="1" s="1"/>
  <c r="F36" i="17"/>
  <c r="BC71" i="1"/>
  <c r="J34" i="3"/>
  <c r="AW56" i="1" s="1"/>
  <c r="F37" i="9"/>
  <c r="BD63" i="1"/>
  <c r="F35" i="15"/>
  <c r="BB69" i="1"/>
  <c r="F35" i="11"/>
  <c r="BB65" i="1" s="1"/>
  <c r="F39" i="19"/>
  <c r="BD74" i="1"/>
  <c r="J30" i="2"/>
  <c r="AG55" i="1" s="1"/>
  <c r="F39" i="23"/>
  <c r="BD79" i="1"/>
  <c r="F37" i="20"/>
  <c r="BB75" i="1"/>
  <c r="F37" i="5"/>
  <c r="BD59" i="1"/>
  <c r="BD58" i="1"/>
  <c r="J36" i="19"/>
  <c r="AW74" i="1"/>
  <c r="J34" i="8"/>
  <c r="AW62" i="1"/>
  <c r="J34" i="14"/>
  <c r="AW68" i="1"/>
  <c r="F37" i="18"/>
  <c r="BD72" i="1"/>
  <c r="F35" i="2"/>
  <c r="BB55" i="1"/>
  <c r="J36" i="20"/>
  <c r="AW75" i="1"/>
  <c r="F34" i="8"/>
  <c r="BA62" i="1"/>
  <c r="F37" i="17"/>
  <c r="BD71" i="1"/>
  <c r="F37" i="11"/>
  <c r="BD65" i="1"/>
  <c r="AS54" i="1"/>
  <c r="F35" i="10"/>
  <c r="BB64" i="1"/>
  <c r="F35" i="18"/>
  <c r="BB72" i="1" s="1"/>
  <c r="F38" i="21"/>
  <c r="BC77" i="1"/>
  <c r="F36" i="16"/>
  <c r="BC70" i="1" s="1"/>
  <c r="F38" i="22"/>
  <c r="BC78" i="1"/>
  <c r="F35" i="12"/>
  <c r="BB66" i="1" s="1"/>
  <c r="F34" i="2"/>
  <c r="BA55" i="1"/>
  <c r="J34" i="17"/>
  <c r="AW71" i="1" s="1"/>
  <c r="F36" i="21"/>
  <c r="BA77" i="1"/>
  <c r="F39" i="22"/>
  <c r="BD78" i="1" s="1"/>
  <c r="J30" i="16"/>
  <c r="AG70" i="1"/>
  <c r="F37" i="19"/>
  <c r="BB74" i="1" s="1"/>
  <c r="F34" i="11"/>
  <c r="BA65" i="1"/>
  <c r="F35" i="17"/>
  <c r="BB71" i="1" s="1"/>
  <c r="F36" i="8"/>
  <c r="BC62" i="1"/>
  <c r="F35" i="4"/>
  <c r="BB57" i="1" s="1"/>
  <c r="F35" i="7"/>
  <c r="BB61" i="1"/>
  <c r="F36" i="10"/>
  <c r="BC64" i="1" s="1"/>
  <c r="J34" i="16"/>
  <c r="AW70" i="1"/>
  <c r="F36" i="19"/>
  <c r="BA74" i="1" s="1"/>
  <c r="F37" i="23"/>
  <c r="BB79" i="1"/>
  <c r="J34" i="9"/>
  <c r="AW63" i="1" s="1"/>
  <c r="F36" i="13"/>
  <c r="BC67" i="1"/>
  <c r="F37" i="2"/>
  <c r="BD55" i="1" s="1"/>
  <c r="F35" i="3"/>
  <c r="BB56" i="1"/>
  <c r="F37" i="10"/>
  <c r="BD64" i="1" s="1"/>
  <c r="F37" i="15"/>
  <c r="BD69" i="1"/>
  <c r="F34" i="3"/>
  <c r="BA56" i="1" s="1"/>
  <c r="F37" i="8"/>
  <c r="BD62" i="1"/>
  <c r="J36" i="6"/>
  <c r="AW60" i="1" s="1"/>
  <c r="J30" i="8"/>
  <c r="AG62" i="1"/>
  <c r="F34" i="13"/>
  <c r="BA67" i="1" s="1"/>
  <c r="F35" i="16"/>
  <c r="BB70" i="1"/>
  <c r="J34" i="4"/>
  <c r="AW57" i="1" s="1"/>
  <c r="J30" i="5"/>
  <c r="AG59" i="1"/>
  <c r="F34" i="9"/>
  <c r="BA63" i="1" s="1"/>
  <c r="F37" i="12"/>
  <c r="BD66" i="1"/>
  <c r="J34" i="13"/>
  <c r="AW67" i="1" s="1"/>
  <c r="F34" i="5"/>
  <c r="BA59" i="1"/>
  <c r="BA58" i="1"/>
  <c r="AW58" i="1" s="1"/>
  <c r="F36" i="5"/>
  <c r="BC59" i="1"/>
  <c r="BC58" i="1"/>
  <c r="AY58" i="1" s="1"/>
  <c r="F34" i="10"/>
  <c r="BA64" i="1"/>
  <c r="F36" i="14"/>
  <c r="BC68" i="1" s="1"/>
  <c r="F35" i="8"/>
  <c r="BB62" i="1"/>
  <c r="J34" i="5"/>
  <c r="AW59" i="1" s="1"/>
  <c r="J34" i="10"/>
  <c r="AW64" i="1"/>
  <c r="F36" i="18"/>
  <c r="BC72" i="1" s="1"/>
  <c r="F36" i="22"/>
  <c r="BA78" i="1"/>
  <c r="F37" i="22"/>
  <c r="BB78" i="1" s="1"/>
  <c r="F35" i="6"/>
  <c r="AZ60" i="1"/>
  <c r="F36" i="7"/>
  <c r="BC61" i="1" s="1"/>
  <c r="F39" i="20"/>
  <c r="BD75" i="1"/>
  <c r="F36" i="2"/>
  <c r="BC55" i="1" s="1"/>
  <c r="F36" i="15"/>
  <c r="BC69" i="1" s="1"/>
  <c r="F36" i="23"/>
  <c r="BA79" i="1"/>
  <c r="P90" i="20" l="1"/>
  <c r="AU75" i="1"/>
  <c r="T90" i="20"/>
  <c r="R90" i="20"/>
  <c r="R87" i="19"/>
  <c r="J59" i="2"/>
  <c r="J59" i="3"/>
  <c r="J59" i="5"/>
  <c r="J59" i="10"/>
  <c r="J59" i="11"/>
  <c r="J59" i="12"/>
  <c r="J59" i="13"/>
  <c r="J59" i="14"/>
  <c r="J59" i="15"/>
  <c r="J59" i="16"/>
  <c r="J59" i="17"/>
  <c r="BK87" i="19"/>
  <c r="J87" i="19"/>
  <c r="BK90" i="20"/>
  <c r="J90" i="20"/>
  <c r="J59" i="8"/>
  <c r="AU73" i="1"/>
  <c r="J35" i="21"/>
  <c r="AV77" i="1"/>
  <c r="AT77" i="1" s="1"/>
  <c r="J30" i="7"/>
  <c r="AG61" i="1"/>
  <c r="J30" i="18"/>
  <c r="AG72" i="1" s="1"/>
  <c r="BA76" i="1"/>
  <c r="AW76" i="1"/>
  <c r="F33" i="16"/>
  <c r="AZ70" i="1" s="1"/>
  <c r="F33" i="13"/>
  <c r="AZ67" i="1"/>
  <c r="J35" i="20"/>
  <c r="AV75" i="1" s="1"/>
  <c r="AT75" i="1" s="1"/>
  <c r="F33" i="11"/>
  <c r="AZ65" i="1"/>
  <c r="J35" i="6"/>
  <c r="AV60" i="1" s="1"/>
  <c r="AT60" i="1" s="1"/>
  <c r="J32" i="20"/>
  <c r="AG75" i="1" s="1"/>
  <c r="AN75" i="1" s="1"/>
  <c r="J32" i="21"/>
  <c r="AG77" i="1"/>
  <c r="J32" i="22"/>
  <c r="AG78" i="1"/>
  <c r="BD73" i="1"/>
  <c r="J33" i="10"/>
  <c r="AV64" i="1" s="1"/>
  <c r="AT64" i="1" s="1"/>
  <c r="F33" i="3"/>
  <c r="AZ56" i="1" s="1"/>
  <c r="F33" i="9"/>
  <c r="AZ63" i="1"/>
  <c r="BA73" i="1"/>
  <c r="AW73" i="1" s="1"/>
  <c r="J33" i="7"/>
  <c r="AV61" i="1" s="1"/>
  <c r="AT61" i="1" s="1"/>
  <c r="J33" i="15"/>
  <c r="AV69" i="1" s="1"/>
  <c r="AT69" i="1" s="1"/>
  <c r="J30" i="9"/>
  <c r="AG63" i="1" s="1"/>
  <c r="F35" i="21"/>
  <c r="AZ77" i="1" s="1"/>
  <c r="J33" i="18"/>
  <c r="AV72" i="1" s="1"/>
  <c r="AT72" i="1" s="1"/>
  <c r="BC73" i="1"/>
  <c r="AY73" i="1"/>
  <c r="J33" i="4"/>
  <c r="AV57" i="1" s="1"/>
  <c r="AT57" i="1" s="1"/>
  <c r="F33" i="17"/>
  <c r="AZ71" i="1" s="1"/>
  <c r="J32" i="6"/>
  <c r="AG60" i="1" s="1"/>
  <c r="J32" i="23"/>
  <c r="AG79" i="1" s="1"/>
  <c r="J33" i="2"/>
  <c r="AV55" i="1" s="1"/>
  <c r="AT55" i="1" s="1"/>
  <c r="F33" i="4"/>
  <c r="AZ57" i="1" s="1"/>
  <c r="J35" i="23"/>
  <c r="AV79" i="1"/>
  <c r="AT79" i="1" s="1"/>
  <c r="F33" i="5"/>
  <c r="AZ59" i="1" s="1"/>
  <c r="AZ58" i="1" s="1"/>
  <c r="AV58" i="1" s="1"/>
  <c r="AT58" i="1" s="1"/>
  <c r="F35" i="19"/>
  <c r="AZ74" i="1"/>
  <c r="J30" i="4"/>
  <c r="AG57" i="1"/>
  <c r="AN57" i="1" s="1"/>
  <c r="BD76" i="1"/>
  <c r="J33" i="16"/>
  <c r="AV70" i="1"/>
  <c r="AT70" i="1" s="1"/>
  <c r="F33" i="7"/>
  <c r="AZ61" i="1" s="1"/>
  <c r="F33" i="18"/>
  <c r="AZ72" i="1" s="1"/>
  <c r="BB73" i="1"/>
  <c r="AX73" i="1" s="1"/>
  <c r="AU76" i="1"/>
  <c r="J33" i="3"/>
  <c r="AV56" i="1"/>
  <c r="AT56" i="1" s="1"/>
  <c r="F33" i="15"/>
  <c r="AZ69" i="1" s="1"/>
  <c r="F33" i="12"/>
  <c r="AZ66" i="1" s="1"/>
  <c r="J33" i="8"/>
  <c r="AV62" i="1" s="1"/>
  <c r="AT62" i="1" s="1"/>
  <c r="F33" i="10"/>
  <c r="AZ64" i="1"/>
  <c r="J33" i="13"/>
  <c r="AV67" i="1"/>
  <c r="AT67" i="1" s="1"/>
  <c r="J35" i="22"/>
  <c r="AV78" i="1" s="1"/>
  <c r="AT78" i="1" s="1"/>
  <c r="J33" i="12"/>
  <c r="AV66" i="1"/>
  <c r="AT66" i="1" s="1"/>
  <c r="F35" i="20"/>
  <c r="AZ75" i="1" s="1"/>
  <c r="F33" i="8"/>
  <c r="AZ62" i="1" s="1"/>
  <c r="F33" i="14"/>
  <c r="AZ68" i="1" s="1"/>
  <c r="J33" i="5"/>
  <c r="AV59" i="1" s="1"/>
  <c r="AT59" i="1" s="1"/>
  <c r="J35" i="19"/>
  <c r="AV74" i="1"/>
  <c r="AT74" i="1" s="1"/>
  <c r="J33" i="14"/>
  <c r="AV68" i="1" s="1"/>
  <c r="AT68" i="1" s="1"/>
  <c r="F35" i="22"/>
  <c r="AZ78" i="1"/>
  <c r="J32" i="19"/>
  <c r="AG74" i="1"/>
  <c r="J33" i="17"/>
  <c r="AV71" i="1" s="1"/>
  <c r="AT71" i="1" s="1"/>
  <c r="BC76" i="1"/>
  <c r="AY76" i="1"/>
  <c r="F33" i="2"/>
  <c r="AZ55" i="1"/>
  <c r="J33" i="11"/>
  <c r="AV65" i="1"/>
  <c r="AT65" i="1" s="1"/>
  <c r="BB76" i="1"/>
  <c r="AX76" i="1" s="1"/>
  <c r="J33" i="9"/>
  <c r="AV63" i="1" s="1"/>
  <c r="AT63" i="1" s="1"/>
  <c r="F35" i="23"/>
  <c r="AZ79" i="1"/>
  <c r="AN77" i="1" l="1"/>
  <c r="AN74" i="1"/>
  <c r="J41" i="6"/>
  <c r="J39" i="18"/>
  <c r="J39" i="9"/>
  <c r="J41" i="20"/>
  <c r="J41" i="21"/>
  <c r="J41" i="22"/>
  <c r="J39" i="4"/>
  <c r="J39" i="7"/>
  <c r="J41" i="19"/>
  <c r="J41" i="23"/>
  <c r="J39" i="2"/>
  <c r="J39" i="5"/>
  <c r="J39" i="12"/>
  <c r="J63" i="20"/>
  <c r="J39" i="10"/>
  <c r="J39" i="13"/>
  <c r="J39" i="17"/>
  <c r="J63" i="19"/>
  <c r="J39" i="3"/>
  <c r="J39" i="8"/>
  <c r="J39" i="11"/>
  <c r="J39" i="14"/>
  <c r="J39" i="15"/>
  <c r="J39" i="16"/>
  <c r="AN64" i="1"/>
  <c r="AN69" i="1"/>
  <c r="AN62" i="1"/>
  <c r="AN59" i="1"/>
  <c r="AN68" i="1"/>
  <c r="AN66" i="1"/>
  <c r="AN67" i="1"/>
  <c r="AN55" i="1"/>
  <c r="AN70" i="1"/>
  <c r="AN71" i="1"/>
  <c r="AN56" i="1"/>
  <c r="AN65" i="1"/>
  <c r="AN63" i="1"/>
  <c r="AN61" i="1"/>
  <c r="AN60" i="1"/>
  <c r="AN79" i="1"/>
  <c r="AN72" i="1"/>
  <c r="AN78" i="1"/>
  <c r="BA54" i="1"/>
  <c r="AW54" i="1" s="1"/>
  <c r="AK30" i="1" s="1"/>
  <c r="AG76" i="1"/>
  <c r="AZ76" i="1"/>
  <c r="AV76" i="1"/>
  <c r="AT76" i="1"/>
  <c r="BC54" i="1"/>
  <c r="W32" i="1" s="1"/>
  <c r="AG58" i="1"/>
  <c r="AN58" i="1" s="1"/>
  <c r="BD54" i="1"/>
  <c r="W33" i="1" s="1"/>
  <c r="AG73" i="1"/>
  <c r="AZ73" i="1"/>
  <c r="AV73" i="1"/>
  <c r="AT73" i="1" s="1"/>
  <c r="BB54" i="1"/>
  <c r="W31" i="1"/>
  <c r="AU54" i="1"/>
  <c r="AN73" i="1" l="1"/>
  <c r="AN76" i="1"/>
  <c r="AZ54" i="1"/>
  <c r="AV54" i="1"/>
  <c r="AK29" i="1" s="1"/>
  <c r="W30" i="1"/>
  <c r="AG54" i="1"/>
  <c r="AK26" i="1"/>
  <c r="AX54" i="1"/>
  <c r="AY54" i="1"/>
  <c r="AK35" i="1" l="1"/>
  <c r="W29" i="1"/>
  <c r="AT54" i="1"/>
  <c r="AN54" i="1" l="1"/>
</calcChain>
</file>

<file path=xl/comments1.xml><?xml version="1.0" encoding="utf-8"?>
<comments xmlns="http://schemas.openxmlformats.org/spreadsheetml/2006/main">
  <authors>
    <author>Brabenec Libor</author>
  </authors>
  <commentList>
    <comment ref="I86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<sst xmlns="http://schemas.openxmlformats.org/spreadsheetml/2006/main" count="12159" uniqueCount="1648">
  <si>
    <t>Export Komplet</t>
  </si>
  <si>
    <t>VZ</t>
  </si>
  <si>
    <t>2.0</t>
  </si>
  <si>
    <t>ZAMOK</t>
  </si>
  <si>
    <t>False</t>
  </si>
  <si>
    <t>{caa852ad-904a-46d3-9868-11d39ef9623c}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</si>
  <si>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</si>
  <si>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</si>
  <si>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</si>
  <si>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</si>
  <si>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</si>
  <si>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</si>
  <si>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</si>
  <si>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</si>
  <si>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65421015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</si>
  <si>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</si>
  <si>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</si>
  <si>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kolejí a výhybek v žst. Volyně.</t>
  </si>
  <si>
    <t>KSO:</t>
  </si>
  <si>
    <t>824</t>
  </si>
  <si>
    <t>CC-CZ:</t>
  </si>
  <si>
    <t>212</t>
  </si>
  <si>
    <t>Místo:</t>
  </si>
  <si>
    <t>trať 198 dle JŘ, žst. Volyně</t>
  </si>
  <si>
    <t>Datum:</t>
  </si>
  <si>
    <t>18. 2. 2021</t>
  </si>
  <si>
    <t>Zadavatel:</t>
  </si>
  <si>
    <t>IČ:</t>
  </si>
  <si>
    <t>70994234</t>
  </si>
  <si>
    <t xml:space="preserve">Správa železnic, státní organizace, OŘ Plzeň 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</si>
  <si>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</si>
  <si>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</si>
  <si>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</si>
  <si>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</si>
  <si>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</si>
  <si>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</si>
  <si>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</si>
  <si>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</si>
  <si>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</si>
  <si>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Libor Brabenec</t>
  </si>
  <si>
    <t>Poznámka:</t>
  </si>
  <si>
    <t xml:space="preserve"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</si>
  <si>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</si>
  <si>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</si>
  <si>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</si>
  <si>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</si>
  <si>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</si>
  <si>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</si>
  <si>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</si>
  <si>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</si>
  <si>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</si>
  <si>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</si>
  <si>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</si>
  <si>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</si>
  <si>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</si>
  <si>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</si>
  <si>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</si>
  <si>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</si>
  <si>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</si>
  <si>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</si>
  <si>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</si>
  <si>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</si>
  <si>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</si>
  <si>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</si>
  <si>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</si>
  <si>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</si>
  <si>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</si>
  <si>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</si>
  <si>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</si>
  <si>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</si>
  <si>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</si>
  <si>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</si>
  <si>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</si>
  <si>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</si>
  <si>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</si>
  <si>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</si>
  <si>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</si>
  <si>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</si>
  <si>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</si>
  <si>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</si>
  <si>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</si>
  <si>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</si>
  <si>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kolej č. 1</t>
  </si>
  <si>
    <t>STA</t>
  </si>
  <si>
    <t>1</t>
  </si>
  <si>
    <t>{361f4924-fec0-4f9f-af35-b43b9494cdc9}</t>
  </si>
  <si>
    <t>2</t>
  </si>
  <si>
    <t>SO 02</t>
  </si>
  <si>
    <t>kolej č. 3</t>
  </si>
  <si>
    <t>{3ef350a6-ae45-47d8-9761-7cf75ab099ca}</t>
  </si>
  <si>
    <t>SO 03</t>
  </si>
  <si>
    <t>kolej č. 2</t>
  </si>
  <si>
    <t>{7dc17489-2edf-435e-8790-6ae5eba2bea0}</t>
  </si>
  <si>
    <t>SO 04</t>
  </si>
  <si>
    <t>výhybka č. 1 (J49 1-12-500 L) užitá, bet. pražce</t>
  </si>
  <si>
    <t>{a4f09ef4-4606-4845-93ca-5799ec26c83b}</t>
  </si>
  <si>
    <t>Soupis</t>
  </si>
  <si>
    <t>###NOINSERT###</t>
  </si>
  <si>
    <t>SO 04.1</t>
  </si>
  <si>
    <t>Materiál zadavatele -  NEOCEŇOVAT !</t>
  </si>
  <si>
    <t>{4f7d783f-cbfb-490a-ac8d-0d6b9d5303d8}</t>
  </si>
  <si>
    <t>SO 05</t>
  </si>
  <si>
    <t>výhybka č. 2 (JS49 1-9-190 P) nová, dřev. pražce</t>
  </si>
  <si>
    <t>{fb88bb05-9577-4101-96bb-e1091476eb7a}</t>
  </si>
  <si>
    <t>SO 06</t>
  </si>
  <si>
    <t>výhybka č. 3 (JS49 1-7,5-190 P) nová regen., dřev. pražce</t>
  </si>
  <si>
    <t>{c384961f-027c-4bd2-b1b1-42d859ea0bec}</t>
  </si>
  <si>
    <t>SO 07</t>
  </si>
  <si>
    <t>výhybka č. 4  (JS49 1-9-300 L) nová, bet. pražce</t>
  </si>
  <si>
    <t>{42c731f5-3e9b-4bca-9698-e6843e3bca24}</t>
  </si>
  <si>
    <t>SO 08</t>
  </si>
  <si>
    <t>vyjmutí a demontáže výhybek č. 1 2 3 4 5 6 7</t>
  </si>
  <si>
    <t>{b7fbfee6-ab7f-418c-b5d8-20da2e6080a4}</t>
  </si>
  <si>
    <t>SO 09</t>
  </si>
  <si>
    <t>demontáž kolejí</t>
  </si>
  <si>
    <t>{0ba5c567-6932-4c1c-a370-cc5c880e778f}</t>
  </si>
  <si>
    <t>SO 10</t>
  </si>
  <si>
    <t>ostatní</t>
  </si>
  <si>
    <t>{0d427c5b-eca2-402e-8b0f-05e2e0f7d366}</t>
  </si>
  <si>
    <t>SO 11</t>
  </si>
  <si>
    <t>demontáž nástupišť č. 2 dl. 59 m a č. 3 dl. 44 m (Tischer)</t>
  </si>
  <si>
    <t>{242d3c79-2f43-4871-bd53-487e9ba6a9a5}</t>
  </si>
  <si>
    <t>SO 12</t>
  </si>
  <si>
    <t>zřízení ostrovního nástupiště</t>
  </si>
  <si>
    <t>{9220373d-2e84-4b56-b787-aad041f65246}</t>
  </si>
  <si>
    <t>SO 13</t>
  </si>
  <si>
    <t>přechody</t>
  </si>
  <si>
    <t>{498957ee-09b7-453d-901e-9efa5fb83d49}</t>
  </si>
  <si>
    <t>SO 14</t>
  </si>
  <si>
    <t>plocha u výpravní budovy</t>
  </si>
  <si>
    <t>{e11b9d81-1025-4b6f-936e-115307df9029}</t>
  </si>
  <si>
    <t>SO 15</t>
  </si>
  <si>
    <t>orientační systém, vystrojení nástupiště</t>
  </si>
  <si>
    <t>{8f8c8fb4-91ca-480f-9e0d-80681a84a423}</t>
  </si>
  <si>
    <t>SO 16</t>
  </si>
  <si>
    <t>VON</t>
  </si>
  <si>
    <t>{f9723762-b2c4-4716-a21a-7c4c01d979f4}</t>
  </si>
  <si>
    <t>SO 17</t>
  </si>
  <si>
    <t>zabezpečovací zařízení</t>
  </si>
  <si>
    <t>{c3c427f1-5e3e-4318-80fd-5e272117eeff}</t>
  </si>
  <si>
    <t>SO 17.1</t>
  </si>
  <si>
    <t>Zrušení vlečky Queen Service</t>
  </si>
  <si>
    <t>{27a243e7-c9c1-4b36-977a-d12942c14d14}</t>
  </si>
  <si>
    <t>SO 17.2</t>
  </si>
  <si>
    <t>Oprava zabezpečovacího zařízení v dopravně Volyně</t>
  </si>
  <si>
    <t>{5e231f77-bb5f-4d83-a090-786e1b68228b}</t>
  </si>
  <si>
    <t>SO 18</t>
  </si>
  <si>
    <t>osvětlení a EOV</t>
  </si>
  <si>
    <t>{f65b30e5-e53d-42f7-84c0-24030c80baa3}</t>
  </si>
  <si>
    <t>SO 18.1</t>
  </si>
  <si>
    <t>Elektromontáže</t>
  </si>
  <si>
    <t>{21e5f25f-7c77-4b32-b35f-a3df690300a5}</t>
  </si>
  <si>
    <t>SO 18.2</t>
  </si>
  <si>
    <t>Zemní práce</t>
  </si>
  <si>
    <t>{240d16fa-c216-4058-a4be-2f24b6375ce9}</t>
  </si>
  <si>
    <t>SO 18.3</t>
  </si>
  <si>
    <t>{36cbc8ce-a38a-4e02-9fa7-ea08dc57facb}</t>
  </si>
  <si>
    <t>KRYCÍ LIST SOUPISU PRACÍ</t>
  </si>
  <si>
    <t>Objekt:</t>
  </si>
  <si>
    <t>SO 01 - kolej č. 1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</si>
  <si>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</si>
  <si>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</si>
  <si>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</si>
  <si>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</si>
  <si>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</si>
  <si>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</si>
  <si>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</si>
  <si>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</si>
  <si>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</si>
  <si>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</si>
  <si>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</si>
  <si>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</si>
  <si>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</si>
  <si>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</si>
  <si>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</si>
  <si>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</si>
  <si>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</si>
  <si>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</si>
  <si>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5905020010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</si>
  <si>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</si>
  <si>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m2</t>
  </si>
  <si>
    <t>Sborník UOŽI 01 2021</t>
  </si>
  <si>
    <t>4</t>
  </si>
  <si>
    <t>ROZPOCET</t>
  </si>
  <si>
    <t>5905023020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</si>
  <si>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</si>
  <si>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3</t>
  </si>
  <si>
    <t>5905025110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</si>
  <si>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</si>
  <si>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m3</t>
  </si>
  <si>
    <t>6</t>
  </si>
  <si>
    <t>5915010010</t>
  </si>
  <si>
    <t>Těžení zeminy nebo horniny železničního spodku v hornině třídy těžitelnosti I skupiny 1. Poznámka: 1. V cenách jsou započteny náklady na těžení a uložení výzisku na terén nebo naložení na dopravní prostředek a uložení na úložišti.</t>
  </si>
  <si>
    <t>8</t>
  </si>
  <si>
    <t>5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</si>
  <si>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</si>
  <si>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</si>
  <si>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10</t>
  </si>
  <si>
    <t>M</t>
  </si>
  <si>
    <t>5964133005</t>
  </si>
  <si>
    <t>Geotextilie separační</t>
  </si>
  <si>
    <t>12</t>
  </si>
  <si>
    <t>7</t>
  </si>
  <si>
    <t>14</t>
  </si>
  <si>
    <t>16</t>
  </si>
  <si>
    <t>9</t>
  </si>
  <si>
    <t>5955101000</t>
  </si>
  <si>
    <t>Kamenivo drcené štěrk frakce 31,5/63 třídy BI</t>
  </si>
  <si>
    <t>t</t>
  </si>
  <si>
    <t>18</t>
  </si>
  <si>
    <t>20</t>
  </si>
  <si>
    <t>11</t>
  </si>
  <si>
    <t>5955101025</t>
  </si>
  <si>
    <t>Kamenivo drcené drť frakce 4/8</t>
  </si>
  <si>
    <t>22</t>
  </si>
  <si>
    <t>5957110030</t>
  </si>
  <si>
    <t>Kolejnice tv. 49 E 1, třídy R260</t>
  </si>
  <si>
    <t>m</t>
  </si>
  <si>
    <t>24</t>
  </si>
  <si>
    <t>13</t>
  </si>
  <si>
    <t>5956140030</t>
  </si>
  <si>
    <t>Pražec betonový příčný vystrojený včetně kompletů tv. B 91S/2 (S)</t>
  </si>
  <si>
    <t>kus</t>
  </si>
  <si>
    <t>26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</si>
  <si>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</si>
  <si>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</si>
  <si>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km</t>
  </si>
  <si>
    <t>30</t>
  </si>
  <si>
    <t>P</t>
  </si>
  <si>
    <t>Poznámka k položce:_x000D_
Kilometr koleje=km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</si>
  <si>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</si>
  <si>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</si>
  <si>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32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</si>
  <si>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</si>
  <si>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</si>
  <si>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34</t>
  </si>
  <si>
    <t>17</t>
  </si>
  <si>
    <t>1340616877</t>
  </si>
  <si>
    <t>5906130400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</si>
  <si>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</si>
  <si>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38</t>
  </si>
  <si>
    <t>19</t>
  </si>
  <si>
    <t>5909030020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</si>
  <si>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</si>
  <si>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42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</si>
  <si>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</si>
  <si>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</si>
  <si>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44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</si>
  <si>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</si>
  <si>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</si>
  <si>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</si>
  <si>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46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</si>
  <si>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</si>
  <si>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</si>
  <si>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48</t>
  </si>
  <si>
    <t>23</t>
  </si>
  <si>
    <t>5910005030</t>
  </si>
  <si>
    <t>Odtavovací stykové svařování kolejnic nových ve stabilní svařovně vstupní délky do 25 m tv. S49. Poznámka: 1. V cenách jsou započteny náklady na případné odříznutí otvorů pro spojkové šrouby (pokud jsou vrtané), broušení kontaktních ploch, vyrovnání a svaření kolejnic opracování a dorovnání svaru, dělení kol. pásu na požadovanou délku, obroušení pojížděných ploch, vizuální prohlídka a měření geometrie svaru, vedení výrobní dokumentace. 2. V cenách nejsou obsaženy náklady na kontrolu svaru ultrazvukem a dodávku kolejnic.</t>
  </si>
  <si>
    <t>50</t>
  </si>
  <si>
    <t>5910040330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</si>
  <si>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</si>
  <si>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52</t>
  </si>
  <si>
    <t>Poznámka k položce:_x000D_
Metr kolejnice=m</t>
  </si>
  <si>
    <t>25</t>
  </si>
  <si>
    <t>5910040430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</si>
  <si>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</si>
  <si>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54</t>
  </si>
  <si>
    <t>9902100200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</si>
  <si>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</si>
  <si>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56</t>
  </si>
  <si>
    <t>Poznámka k položce:_x000D_
Měrnou jednotkou je t přepravovaného materiálu.</t>
  </si>
  <si>
    <t>27</t>
  </si>
  <si>
    <t>9902400700</t>
  </si>
  <si>
    <t>Doprava jednosměrná (např. nakupovaného materiálu) mechanizací o nosnosti přes 3,5 t objemnějšího kusového materiálu (prefabrikátů, stožárů, výhybek, rozvaděčů, vybouraných hmot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</si>
  <si>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58</t>
  </si>
  <si>
    <t>28</t>
  </si>
  <si>
    <t>9902401200</t>
  </si>
  <si>
    <t>Doprava jednosměrná (např. nakupovaného materiálu) mechanizací o nosnosti přes 3,5 t objemnějšího kusového materiálu (prefabrikátů, stožárů, výhybek, rozvaděčů, vybouraných hmot atd.) do 350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</si>
  <si>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60</t>
  </si>
  <si>
    <t>29</t>
  </si>
  <si>
    <t>64</t>
  </si>
  <si>
    <t>9909000100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</si>
  <si>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</si>
  <si>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66</t>
  </si>
  <si>
    <t>SO 02 - kolej č. 3</t>
  </si>
  <si>
    <t>36</t>
  </si>
  <si>
    <t>40</t>
  </si>
  <si>
    <t>SO 03 - kolej č. 2</t>
  </si>
  <si>
    <t>5958128010</t>
  </si>
  <si>
    <t>Komplety ŽS 4 (šroub RS 1, matice M 24, podložka Fe6, svěrka ŽS4)</t>
  </si>
  <si>
    <t>5958158005</t>
  </si>
  <si>
    <t>Podložka pryžová pod patu kolejnice S49  183/126/6</t>
  </si>
  <si>
    <t>5964175005</t>
  </si>
  <si>
    <t>Zarážedlo kolejové tvaru S49</t>
  </si>
  <si>
    <t>5914150020</t>
  </si>
  <si>
    <t>Montáž zarážedla kolejnicového. Poznámka: 1. V cenách jsou započteny náklady na montáž podle vzorového listu. 2. V cenách nejsou obsaženy náklady na dodávku materiálu.</t>
  </si>
  <si>
    <t>5906055020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</si>
  <si>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</si>
  <si>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Poznámka k položce:_x000D_
Pražec=kus</t>
  </si>
  <si>
    <t>9901000600</t>
  </si>
  <si>
    <t>Doprava obousměrná (např. dodávek z vlastních zásob zhotovitele nebo objednatele nebo výzisku) mechanizací o nosnosti do 3,5 t elektrosoučástek, montážního materiálu, kameniva, písku, dlažebních kostek, suti, atd.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</si>
  <si>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62</t>
  </si>
  <si>
    <t>Poznámka k položce:_x000D_
Měrnou jednotkou je kus stroje.</t>
  </si>
  <si>
    <t>SO 04 - výhybka č. 1 (J49 1-12-500 L) užitá, bet. pražce</t>
  </si>
  <si>
    <t>5905060020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</si>
  <si>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</si>
  <si>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</si>
  <si>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</si>
  <si>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5909040020</t>
  </si>
  <si>
    <t>Následná úprava GPK výhybky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</si>
  <si>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Rozvinutá délka výhybky=m</t>
  </si>
  <si>
    <t>5909041020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</si>
  <si>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</si>
  <si>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Rozvinutá délka výhybky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</si>
  <si>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</si>
  <si>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</si>
  <si>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5910050020</t>
  </si>
  <si>
    <t>Umožnění volné dilatace dílů výhybek demontáž upevňovadel výhybka II. generace. Poznámka: 1. V cenách jsou započteny náklady na uvolnění dílů výhybky a jejich rovnoměrné prodloužení nebo zkrácení. 2. V cenách nejsou obsaženy náklady na demontáž spojek.</t>
  </si>
  <si>
    <t>5910050120</t>
  </si>
  <si>
    <t>Umožnění volné dilatace dílů výhybek montáž upevňovadel výhybka II. generace. Poznámka: 1. V cenách jsou započteny náklady na uvolnění dílů výhybky a jejich rovnoměrné prodloužení nebo zkrácení. 2. V cenách nejsou obsaženy náklady na demontáž spojek.</t>
  </si>
  <si>
    <t>5999015030</t>
  </si>
  <si>
    <t>Vložení konstrukcí nebo dílů hmotnosti přes 20 t. Poznámka: 1. V cenách jsou započteny náklady na vložení konstrukce podle technologického postupu, přeprava v místě technologické manipulace. Položka obsahuje náklady na práce v blízkosti trakčního vedení.</t>
  </si>
  <si>
    <t>5911629120</t>
  </si>
  <si>
    <t>Montáž jednoduché výhybky na úložišti betonové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</si>
  <si>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9902400800</t>
  </si>
  <si>
    <t>Doprava jednosměrná (např. nakupovaného materiálu) mechanizací o nosnosti přes 3,5 t objemnějšího kusového materiálu (prefabrikátů, stožárů, výhybek, rozvaděčů, vybouraných hmot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</si>
  <si>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Soupis:</t>
  </si>
  <si>
    <t>SO 04.1 - Materiál zadavatele -  NEOCEŇOVAT !</t>
  </si>
  <si>
    <t>5961116055r</t>
  </si>
  <si>
    <t>Výhybka jednoduchá smontovaná pražce betonové, soustavy J49 1:12-500-I levá_UŽITÁ</t>
  </si>
  <si>
    <t>-16797863</t>
  </si>
  <si>
    <t>SO 05 - výhybka č. 2 (JS49 1-9-190 P) nová, dřev. pražce</t>
  </si>
  <si>
    <t>5961144030</t>
  </si>
  <si>
    <t>Výhybka jednoduchá smontovaná pražce dřevěné JS49 1: 9-190 pravá</t>
  </si>
  <si>
    <t>5909040010</t>
  </si>
  <si>
    <t>Následná úprava GPK výhybky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</si>
  <si>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</si>
  <si>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</si>
  <si>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5911629040</t>
  </si>
  <si>
    <t>Montáž jednoduché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</si>
  <si>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SO 06 - výhybka č. 3 (JS49 1-7,5-190 P) nová regen., dřev. pražce</t>
  </si>
  <si>
    <t>5957101050</t>
  </si>
  <si>
    <t>Kolejnice třídy R260 tv. 49 E1 délky 25,000 m</t>
  </si>
  <si>
    <t>5956122010</t>
  </si>
  <si>
    <t>Pražec dřevěný výhybkový dub skupina 4 2400x260x150</t>
  </si>
  <si>
    <t>5956122020</t>
  </si>
  <si>
    <t>Pražec dřevěný výhybkový dub skupina 4 2600x260x150</t>
  </si>
  <si>
    <t>5956122025</t>
  </si>
  <si>
    <t>Pražec dřevěný výhybkový dub skupina 4 2700x260x150</t>
  </si>
  <si>
    <t>5956122030</t>
  </si>
  <si>
    <t>Pražec dřevěný výhybkový dub skupina 4 2800x260x150</t>
  </si>
  <si>
    <t>5956122035</t>
  </si>
  <si>
    <t>Pražec dřevěný výhybkový dub skupina 4 2900x260x150</t>
  </si>
  <si>
    <t>5956122040</t>
  </si>
  <si>
    <t>Pražec dřevěný výhybkový dub skupina 4 3000x260x150</t>
  </si>
  <si>
    <t>5956122045</t>
  </si>
  <si>
    <t>Pražec dřevěný výhybkový dub skupina 4 3100x260x150</t>
  </si>
  <si>
    <t>5956122050</t>
  </si>
  <si>
    <t>Pražec dřevěný výhybkový dub skupina 4 3200x260x150</t>
  </si>
  <si>
    <t>5956122055</t>
  </si>
  <si>
    <t>Pražec dřevěný výhybkový dub skupina 4 3300x260x150</t>
  </si>
  <si>
    <t>5956122060</t>
  </si>
  <si>
    <t>Pražec dřevěný výhybkový dub skupina 4 3400x260x150</t>
  </si>
  <si>
    <t>5956122065</t>
  </si>
  <si>
    <t>Pražec dřevěný výhybkový dub skupina 4 3500x260x150</t>
  </si>
  <si>
    <t>5956122070</t>
  </si>
  <si>
    <t>Pražec dřevěný výhybkový dub skupina 4 3600x260x150</t>
  </si>
  <si>
    <t>5956122075</t>
  </si>
  <si>
    <t>Pražec dřevěný výhybkový dub skupina 4 3700x260x150</t>
  </si>
  <si>
    <t>5956122080</t>
  </si>
  <si>
    <t>Pražec dřevěný výhybkový dub skupina 4 3800x260x150</t>
  </si>
  <si>
    <t>5956122085</t>
  </si>
  <si>
    <t>Pražec dřevěný výhybkový dub skupina 4 3900x260x150</t>
  </si>
  <si>
    <t>70</t>
  </si>
  <si>
    <t>5956122090</t>
  </si>
  <si>
    <t>Pražec dřevěný výhybkový dub skupina 4 4000x260x150</t>
  </si>
  <si>
    <t>74</t>
  </si>
  <si>
    <t>5956122095</t>
  </si>
  <si>
    <t>Pražec dřevěný výhybkový dub skupina 4 4100x260x150</t>
  </si>
  <si>
    <t>78</t>
  </si>
  <si>
    <t>5956122100</t>
  </si>
  <si>
    <t>Pražec dřevěný výhybkový dub skupina 4 4200x260x150</t>
  </si>
  <si>
    <t>82</t>
  </si>
  <si>
    <t>5956122105</t>
  </si>
  <si>
    <t>Pražec dřevěný výhybkový dub skupina 4 4300x260x150</t>
  </si>
  <si>
    <t>86</t>
  </si>
  <si>
    <t>5956122110</t>
  </si>
  <si>
    <t>Pražec dřevěný výhybkový dub skupina 4 4400x260x150</t>
  </si>
  <si>
    <t>90</t>
  </si>
  <si>
    <t>5956122115</t>
  </si>
  <si>
    <t>Pražec dřevěný výhybkový dub skupina 4 4500x260x150</t>
  </si>
  <si>
    <t>94</t>
  </si>
  <si>
    <t>98</t>
  </si>
  <si>
    <t>5958134040</t>
  </si>
  <si>
    <t>Součásti upevňovací kroužek pružný dvojitý Fe 6</t>
  </si>
  <si>
    <t>102</t>
  </si>
  <si>
    <t>5958134042</t>
  </si>
  <si>
    <t>Součásti upevňovací šroub svěrkový T10 M24x80</t>
  </si>
  <si>
    <t>106</t>
  </si>
  <si>
    <t>5958116000</t>
  </si>
  <si>
    <t>Matice M24</t>
  </si>
  <si>
    <t>110</t>
  </si>
  <si>
    <t>31</t>
  </si>
  <si>
    <t>114</t>
  </si>
  <si>
    <t>5958158070</t>
  </si>
  <si>
    <t>Podložka polyetylenová pod podkladnici 380/160/2 (S4, R4)</t>
  </si>
  <si>
    <t>118</t>
  </si>
  <si>
    <t>33</t>
  </si>
  <si>
    <t>5958173000</t>
  </si>
  <si>
    <t>Polyetylenové pásy v kotoučích</t>
  </si>
  <si>
    <t>122</t>
  </si>
  <si>
    <t>124</t>
  </si>
  <si>
    <t>35</t>
  </si>
  <si>
    <t>126</t>
  </si>
  <si>
    <t>128</t>
  </si>
  <si>
    <t>37</t>
  </si>
  <si>
    <t>5907050020</t>
  </si>
  <si>
    <t>Dělení kolejnic řezáním nebo rozbroušením soustavy S49 nebo T. Poznámka: 1. V cenách jsou započteny náklady na manipulaci, podložení, označení a provedení řezu kolejnice.</t>
  </si>
  <si>
    <t>130</t>
  </si>
  <si>
    <t>Poznámka k položce:_x000D_
Řez=kus</t>
  </si>
  <si>
    <t>5907050120</t>
  </si>
  <si>
    <t>Dělení kolejnic kyslíkem soustavy S49 nebo T. Poznámka: 1. V cenách jsou započteny náklady na manipulaci, podložení, označení a provedení řezu kolejnice.</t>
  </si>
  <si>
    <t>132</t>
  </si>
  <si>
    <t>39</t>
  </si>
  <si>
    <t>134</t>
  </si>
  <si>
    <t>136</t>
  </si>
  <si>
    <t>41</t>
  </si>
  <si>
    <t>138</t>
  </si>
  <si>
    <t>140</t>
  </si>
  <si>
    <t>43</t>
  </si>
  <si>
    <t>142</t>
  </si>
  <si>
    <t>144</t>
  </si>
  <si>
    <t>45</t>
  </si>
  <si>
    <t>146</t>
  </si>
  <si>
    <t>148</t>
  </si>
  <si>
    <t>47</t>
  </si>
  <si>
    <t>150</t>
  </si>
  <si>
    <t>5906135070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</si>
  <si>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</si>
  <si>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152</t>
  </si>
  <si>
    <t>49</t>
  </si>
  <si>
    <t>154</t>
  </si>
  <si>
    <t>SO 07 - výhybka č. 4  (JS49 1-9-300 L) nová, bet. pražce</t>
  </si>
  <si>
    <t>5961116025</t>
  </si>
  <si>
    <t>Výhybka jednoduchá smontovaná pražce betonové, soustavy J49 1:9-300 levá</t>
  </si>
  <si>
    <t>SO 08 - vyjmutí a demontáže výhybek č. 1 2 3 4 5 6 7</t>
  </si>
  <si>
    <t>5999010020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</si>
  <si>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</si>
  <si>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5911655040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</si>
  <si>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</si>
  <si>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5911655050</t>
  </si>
  <si>
    <t>Demontáž jednoduché výhybky na úložišti dřevěné pražce soustavy T. Poznámka: 1. V cenách jsou započteny náklady na demontáž do součástí, manipulaci, naložení na dopravní prostředek a uložení vyzískaného materiálu na úložišti.</t>
  </si>
  <si>
    <t>5911655220</t>
  </si>
  <si>
    <t>Demontáž jednoduché výhybky na úložišti ocelové pražce válcované soustavy A. Poznámka: 1. V cenách jsou započteny náklady na demontáž do součástí, manipulaci, naložení na dopravní prostředek a uložení vyzískaného materiálu na úložišti.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</si>
  <si>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</si>
  <si>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</si>
  <si>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9902200900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</si>
  <si>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</si>
  <si>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9902300700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</si>
  <si>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</si>
  <si>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9909000400</t>
  </si>
  <si>
    <t>Poplatek za likvidaci plastových součástí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</si>
  <si>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9909000300</t>
  </si>
  <si>
    <t>Poplatek za likvidaci dřevěných kolejnicových podpor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</si>
  <si>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5905055020</t>
  </si>
  <si>
    <t>Odstranění stávajícího kolejového lože odtěžením ve výhybce. Poznámka: 1. V cenách jsou započteny náklady na odstranění KL, úpravu pláně a rozprostření výzisku na terén nebo jeho naložení na dopravní prostředek. 2. Položka se použije v případech, kdy se nové KL nezřizuje.</t>
  </si>
  <si>
    <t>9902100500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</si>
  <si>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</si>
  <si>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9909000200</t>
  </si>
  <si>
    <t>Poplatek za uložení nebezpečného odpadu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</si>
  <si>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SO 09 - demontáž kolejí</t>
  </si>
  <si>
    <t>5906135190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</si>
  <si>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</si>
  <si>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5999005010</t>
  </si>
  <si>
    <t>Třídění spojovacích a upevňovacích součástí. Poznámka: 1. V cenách jsou započteny náklady na manipulaci, vytřídění a uložení materiálu na úložiště nebo do skladu.</t>
  </si>
  <si>
    <t>5999005020</t>
  </si>
  <si>
    <t>Třídění pražců a kolejnicových podpor. Poznámka: 1. V cenách jsou započteny náklady na manipulaci, vytřídění a uložení materiálu na úložiště nebo do skladu.</t>
  </si>
  <si>
    <t>5999005030</t>
  </si>
  <si>
    <t>Třídění kolejnic. Poznámka: 1. V cenách jsou započteny náklady na manipulaci, vytřídění a uložení materiálu na úložiště nebo do skladu.</t>
  </si>
  <si>
    <t>5906105010</t>
  </si>
  <si>
    <t>Demontáž pražce dřevěný. Poznámka: 1. V cenách jsou započteny náklady na manipulaci, demontáž, odstrojení do součástí a uložení pražců.</t>
  </si>
  <si>
    <t>5906105020</t>
  </si>
  <si>
    <t>Demontáž pražce betonový. Poznámka: 1. V cenách jsou započteny náklady na manipulaci, demontáž, odstrojení do součástí a uložení pražců.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</si>
  <si>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</si>
  <si>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</si>
  <si>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9909000500</t>
  </si>
  <si>
    <t>Poplatek uložení odpadu betonových prefabrikátů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</si>
  <si>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SO 10 - ostatní</t>
  </si>
  <si>
    <t>9903100100</t>
  </si>
  <si>
    <t>Přeprava mechanizace na místo prováděných prací o hmotnosti do 12 t přes 50 do 100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</si>
  <si>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9903200100</t>
  </si>
  <si>
    <t>Přeprava mechanizace na místo prováděných prací o hmotnosti přes 12 t přes 50 do 100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</si>
  <si>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</si>
  <si>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</si>
  <si>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5962104005</t>
  </si>
  <si>
    <t>Hranice námezník betonový vč. Nátěru</t>
  </si>
  <si>
    <t>5912023010</t>
  </si>
  <si>
    <t>Demontáž návěstidla uloženého ve stezce námezníku. Poznámka: 1. V cenách jsou započteny náklady na demontáž návěstidla, zához, úpravu terénu a naložení na dopravní prostředek.</t>
  </si>
  <si>
    <t>Poznámka k položce:_x000D_
Návěstidlo=kus</t>
  </si>
  <si>
    <t>5912037010</t>
  </si>
  <si>
    <t>Montáž návěstidla uloženého ve stezce námezníku. Poznámka: 1. V cenách jsou započteny náklady na montáž návěstidel umístěných ve stezce včetně zemních prací a úpravy místa uložení. 2. V cenách nejsou obsaženy náklady na dodávku materiálu.</t>
  </si>
  <si>
    <t>SO 11 - demontáž nástupišť č. 2 dl. 59 m a č. 3 dl. 44 m (Tischer)</t>
  </si>
  <si>
    <t>5914120010</t>
  </si>
  <si>
    <t>Demontáž nástupiště úrovňového sypaného v celé šíři. Poznámka: 1. V cenách jsou započteny náklady na snesení dílů i zásypu a jejich uložení na plochu nebo naložení na dopravní prostředek a uložení na úložišti.</t>
  </si>
  <si>
    <t>5914120020</t>
  </si>
  <si>
    <t>Demontáž nástupiště úrovňového hrana Tischer. Poznámka: 1. V cenách jsou započteny náklady na snesení dílů i zásypu a jejich uložení na plochu nebo naložení na dopravní prostředek a uložení na úložišti.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</si>
  <si>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</si>
  <si>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</si>
  <si>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SO 12 - zřízení ostrovního nástupiště</t>
  </si>
  <si>
    <t>5964147110</t>
  </si>
  <si>
    <t>Nástupištní díly blok L 130</t>
  </si>
  <si>
    <t>5964147130</t>
  </si>
  <si>
    <t>Nástupištní díly hrana H 130 základní</t>
  </si>
  <si>
    <t>5964147150</t>
  </si>
  <si>
    <t>Nástupištní díly dlažební deska VLsVP 99,7x94,7x8</t>
  </si>
  <si>
    <t>5964147175R</t>
  </si>
  <si>
    <t>Nástupištní díly blok s odstupňovanou výškou 130/114 levá</t>
  </si>
  <si>
    <t>5964147175R.1</t>
  </si>
  <si>
    <t>Nástupištní díly blok s odstupňovanou výškou 130/114 pravá</t>
  </si>
  <si>
    <t>596414718R</t>
  </si>
  <si>
    <t>Nástupištní díly blok s odstupňovanou výškou 114/98 levá</t>
  </si>
  <si>
    <t>596414718R.1</t>
  </si>
  <si>
    <t>Nástupištní díly blok s odstupňovanou výškou 114/98 pravá</t>
  </si>
  <si>
    <t>596414719R</t>
  </si>
  <si>
    <t>Nástupištní díly blok s odstupňovanou výškou 98/82 levá</t>
  </si>
  <si>
    <t>596414719R.1</t>
  </si>
  <si>
    <t>Nástupištní díly blok s odstupňovanou výškou 98/82 pravá</t>
  </si>
  <si>
    <t>596414719R.2</t>
  </si>
  <si>
    <t>Nástupištní díly blok s odstupňovanou výškou 82/74 levá</t>
  </si>
  <si>
    <t>596414719R.3</t>
  </si>
  <si>
    <t>Nástupištní díly blok s odstupňovanou výškou 82/74 pravá</t>
  </si>
  <si>
    <t>R3001</t>
  </si>
  <si>
    <t>Nástupištní díly blok rohový - levý</t>
  </si>
  <si>
    <t>R3002</t>
  </si>
  <si>
    <t>Nástupištní díly blok rohový - pravý</t>
  </si>
  <si>
    <t>R2001</t>
  </si>
  <si>
    <t>Ocelové zábradlí v. 1,1m, se svislou výplní s vodící tyčí, vč. nátěru</t>
  </si>
  <si>
    <t>R2002</t>
  </si>
  <si>
    <t>Ocelové zábradlí v. 1,1m, se svislou výplní, vč. nátěru</t>
  </si>
  <si>
    <t>R3003</t>
  </si>
  <si>
    <t>Výztuž do betonových zídek</t>
  </si>
  <si>
    <t>5964161035R</t>
  </si>
  <si>
    <t>Beton lehce zhutnitelný C 30/35;XC4</t>
  </si>
  <si>
    <t>5964151000</t>
  </si>
  <si>
    <t>Dlažba zámková hladká cihla</t>
  </si>
  <si>
    <t>5964151005</t>
  </si>
  <si>
    <t>Dlažba zámková hladká kostka</t>
  </si>
  <si>
    <t>5964151025</t>
  </si>
  <si>
    <t>Dlažba zámková pro nevidomé cihla</t>
  </si>
  <si>
    <t>5955101020</t>
  </si>
  <si>
    <t>Kamenivo drcené štěrkodrť frakce 0/32</t>
  </si>
  <si>
    <t>5955101040</t>
  </si>
  <si>
    <t>Kamenivo těžené 0/8</t>
  </si>
  <si>
    <t>R0001</t>
  </si>
  <si>
    <t>Kamenivo drcené štěrkodrť frakce 0/63</t>
  </si>
  <si>
    <t>5964159005</t>
  </si>
  <si>
    <t>Obrubník chodníkový</t>
  </si>
  <si>
    <t>5964161010</t>
  </si>
  <si>
    <t>Beton lehce zhutnitelný C 20/25;X0 F5 2 285 2 765</t>
  </si>
  <si>
    <t>5964161035</t>
  </si>
  <si>
    <t>Beton lehce zhutnitelný C 25/30;XA2 vyhovuje i XC4 F5 2 510 3 037</t>
  </si>
  <si>
    <t>5915005010</t>
  </si>
  <si>
    <t>Hloubení rýh nebo jam ručně na železničním spodku v hornině třídy těžitelnosti I skupiny 1. Poznámka: 1. V cenách jsou započteny náklady na hloubení a uložení výzisku na terén nebo naložení na dopravní prostředek a uložení na úložišti.</t>
  </si>
  <si>
    <t>5915007020</t>
  </si>
  <si>
    <t>Zásyp jam nebo rýh sypaninou na železničním spodku se zhutněním. Poznámka: 1. Ceny zásypu jam a rýh se zhutněním jsou určeny pro jakoukoliv míru zhutnění.</t>
  </si>
  <si>
    <t>5914075010</t>
  </si>
  <si>
    <t>Zřízení konstrukční vrstvy pražcového podloží bez geomateriálu tl. 0,15 m. Poznámka: 1. V cenách jsou započteny náklady na naložení výzisku na dopravní prostředek. 2. V cenách nejsou obsaženy náklady na dodávku materiálu a odtěžení zeminy.</t>
  </si>
  <si>
    <t>Poznámka k položce:_x000D_
VL Ž4 typ 2</t>
  </si>
  <si>
    <t>R1001</t>
  </si>
  <si>
    <t>Montáž nástupiště typu H</t>
  </si>
  <si>
    <t>R1002</t>
  </si>
  <si>
    <t>Montáž nástupiště typu L</t>
  </si>
  <si>
    <t>68</t>
  </si>
  <si>
    <t>R1003</t>
  </si>
  <si>
    <t>Montáž nástupiště, rampa typu L</t>
  </si>
  <si>
    <t>R2003</t>
  </si>
  <si>
    <t>Montáž zábradlí do betonových patek, vč. zřízení patek</t>
  </si>
  <si>
    <t>72</t>
  </si>
  <si>
    <t>5913285210</t>
  </si>
  <si>
    <t>Montáž dílů komunikace obrubníku uložení v betonu. Poznámka: 1. V cenách jsou započteny náklady na osazení dlažby nebo obrubníku. 2. V cenách nejsou obsaženy náklady na dodávku materiálu.</t>
  </si>
  <si>
    <t>5913285035</t>
  </si>
  <si>
    <t>Montáž dílů komunikace ze zámkové dlažby uložení v podsypu. Poznámka: 1. V cenách jsou započteny náklady na osazení dlažby nebo obrubníku. 2. V cenách nejsou obsaženy náklady na dodávku materiálu.</t>
  </si>
  <si>
    <t>76</t>
  </si>
  <si>
    <t>5913285025</t>
  </si>
  <si>
    <t>Montáž dílů komunikace z betonových dlaždic uložení v podsypu. Poznámka: 1. V cenách jsou započteny náklady na osazení dlažby nebo obrubníku. 2. V cenách nejsou obsaženy náklady na dodávku materiálu.</t>
  </si>
  <si>
    <t>5913440040</t>
  </si>
  <si>
    <t>Nátěr vizuálně kontrastního pruhu nástupiště šíře do 200 mm. Poznámka: 1. V cenách jsou započteny náklady na očištění povrchu pásu od starého nátěru a nečistot a jeho obnovení barvou schváleného typu a odstínu. 2. V cenách nejsou obsaženy náklady na dodávku materiálu.</t>
  </si>
  <si>
    <t>80</t>
  </si>
  <si>
    <t>Poznámka k položce:_x000D_
Metr pruhu=m</t>
  </si>
  <si>
    <t>9902900400</t>
  </si>
  <si>
    <t>Složení objemnějšího kusového materiálu, vybouraných hmot Poznámka: 1. Ceny jsou určeny pro skládání materiálu z vlastních zásob objednatele.</t>
  </si>
  <si>
    <t>84</t>
  </si>
  <si>
    <t>88</t>
  </si>
  <si>
    <t>92</t>
  </si>
  <si>
    <t>96</t>
  </si>
  <si>
    <t>SO 13 - přechody</t>
  </si>
  <si>
    <t>5913060020</t>
  </si>
  <si>
    <t>Demontáž dílů betonové přejezdové konstrukce vnitřního panelu. Poznámka: 1. V cenách jsou započteny náklady na demontáž konstrukce a naložení na dopravní prostředek.</t>
  </si>
  <si>
    <t>5963101007</t>
  </si>
  <si>
    <t>Přejezd celopryžový pro nezatížené komunikace se závěrnou zídkou tv. T</t>
  </si>
  <si>
    <t>5913040030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</si>
  <si>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</si>
  <si>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5964161020</t>
  </si>
  <si>
    <t>Beton lehce zhutnitelný C 25/30;X0 F5 2 395 2 898</t>
  </si>
  <si>
    <t>9902400900</t>
  </si>
  <si>
    <t>Doprava jednosměrná (např. nakupovaného materiálu) mechanizací o nosnosti přes 3,5 t objemnějšího kusového materiálu (prefabrikátů, stožárů, výhybek, rozvaděčů, vybouraných hmot atd.) do 200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</si>
  <si>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9902100300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</si>
  <si>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</si>
  <si>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5955101014</t>
  </si>
  <si>
    <t>Kamenivo drcené štěrkodrť frakce 0/8</t>
  </si>
  <si>
    <t>SO 14 - plocha u výpravní budovy</t>
  </si>
  <si>
    <t>5915010040</t>
  </si>
  <si>
    <t>Těžení zeminy nebo horniny železničního spodku v hornině třídy těžitelnosti II skupiny 4. Poznámka: 1. V cenách jsou započteny náklady na těžení a uložení výzisku na terén nebo naložení na dopravní prostředek a uložení na úložišti.</t>
  </si>
  <si>
    <t>SO 15 - orientační systém, vystrojení nástupiště</t>
  </si>
  <si>
    <t>591203510R</t>
  </si>
  <si>
    <t>Montáž tabule (cedule orientačního systému bez sloupku)_ na speciální konstrukci</t>
  </si>
  <si>
    <t>591203510R.1</t>
  </si>
  <si>
    <t>Montáž tabule (cedule orientačního systému bez sloupku)</t>
  </si>
  <si>
    <t>591204007R</t>
  </si>
  <si>
    <t>Montáž tabule včetně sloupku (cedule s jedním sloupkem)</t>
  </si>
  <si>
    <t>591204007R.1</t>
  </si>
  <si>
    <t>Montáž tabule včetně sloupku (cedule s dvěma sloupky)</t>
  </si>
  <si>
    <t>R4001</t>
  </si>
  <si>
    <t>Montáž odpadkového koše</t>
  </si>
  <si>
    <t>KUS</t>
  </si>
  <si>
    <t>R4002</t>
  </si>
  <si>
    <t>Montáž lavičky</t>
  </si>
  <si>
    <t>R4003</t>
  </si>
  <si>
    <t>Lavička</t>
  </si>
  <si>
    <t>R4004</t>
  </si>
  <si>
    <t>Odpadkový koš</t>
  </si>
  <si>
    <t>5962110000</t>
  </si>
  <si>
    <t>Značení zastávek tabule s názvem</t>
  </si>
  <si>
    <t>5962113000</t>
  </si>
  <si>
    <t>Sloupek ocelový pozinkovaný 70 mm</t>
  </si>
  <si>
    <t>5962113000R</t>
  </si>
  <si>
    <t>Sloupek ocelový pozinkovaný 70 mm_konstrukce pro čísla kolejí</t>
  </si>
  <si>
    <t>5962114000</t>
  </si>
  <si>
    <t>Výstroj sloupku objímka 50 až 100 mm kompletní</t>
  </si>
  <si>
    <t>5962114015</t>
  </si>
  <si>
    <t>Výstroj sloupku víčko plast 70 mm</t>
  </si>
  <si>
    <t>5962114025</t>
  </si>
  <si>
    <t>Výstroj sloupku patka hliníková kompletní (4 otvory)</t>
  </si>
  <si>
    <t>5964165000</t>
  </si>
  <si>
    <t>Betonová patka sloupku malá prefabrikát</t>
  </si>
  <si>
    <t>R4005</t>
  </si>
  <si>
    <t>Cedule "směrů"</t>
  </si>
  <si>
    <t>R4006</t>
  </si>
  <si>
    <t>Cedule "čísla kolejí"</t>
  </si>
  <si>
    <t>R4007</t>
  </si>
  <si>
    <t>Cedule výstražná tabule "pozor vlak"</t>
  </si>
  <si>
    <t>R4008</t>
  </si>
  <si>
    <t>Cedule "místo zastavení" - červená pro D3</t>
  </si>
  <si>
    <t>5962101050</t>
  </si>
  <si>
    <t>Návěstidlo tabule před zastávkou</t>
  </si>
  <si>
    <t>5962101035</t>
  </si>
  <si>
    <t>Návěstidlo reflexní posun zakázán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</si>
  <si>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</si>
  <si>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</si>
  <si>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9901000900</t>
  </si>
  <si>
    <t>Doprava obousměrná (např. dodávek z vlastních zásob zhotovitele nebo objednatele nebo výzisku) mechanizací o nosnosti do 3,5 t elektrosoučástek, montážního materiálu, kameniva, písku, dlažebních kostek, suti, atd.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</si>
  <si>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SO 16 - VON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</si>
  <si>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</si>
  <si>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</si>
  <si>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022101001</t>
  </si>
  <si>
    <t>Geodetické práce Geodetické práce před opravou</t>
  </si>
  <si>
    <t>%</t>
  </si>
  <si>
    <t>022101011</t>
  </si>
  <si>
    <t>Geodetické práce Geodetické práce v průběhu opravy</t>
  </si>
  <si>
    <t>022101021</t>
  </si>
  <si>
    <t>Geodetické práce Geodetické práce po ukončení opravy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</si>
  <si>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</si>
  <si>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</si>
  <si>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Poznámka k položce:_x000D_
Základna pro výpočet - dotyčné práce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</si>
  <si>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</si>
  <si>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</si>
  <si>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</si>
  <si>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</si>
  <si>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Poznámka k položce:_x000D_
Základna pro výpočet - ZRN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</si>
  <si>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</si>
  <si>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</si>
  <si>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SO 17 - zabezpečovací zařízení</t>
  </si>
  <si>
    <t>SO 17.1 - Zrušení vlečky Queen Service</t>
  </si>
  <si>
    <t>01 - Úprava zabezpečovacího zařízení</t>
  </si>
  <si>
    <t>VRN - Vedlejší rozpočtové náklady</t>
  </si>
  <si>
    <t>01</t>
  </si>
  <si>
    <t>Úprava zabezpečovacího zařízení</t>
  </si>
  <si>
    <t>7592847010</t>
  </si>
  <si>
    <t>Demontáž přejezdníku</t>
  </si>
  <si>
    <t>2055905754</t>
  </si>
  <si>
    <t>7590307010</t>
  </si>
  <si>
    <t>Demontáž pomocného stavědla - včetně odpojení zařízení od kabelových rozvodů</t>
  </si>
  <si>
    <t>-2110773260</t>
  </si>
  <si>
    <t>7590917012</t>
  </si>
  <si>
    <t>Demontáž výkolejky bez návěstního tělesa se zámkem kontrolním</t>
  </si>
  <si>
    <t>162681127</t>
  </si>
  <si>
    <t>7591307012</t>
  </si>
  <si>
    <t>Demontáž zámku výměnového jednoduchého odtlačného</t>
  </si>
  <si>
    <t>-1925136497</t>
  </si>
  <si>
    <t>7591307014</t>
  </si>
  <si>
    <t>Demontáž zámku výměnového kontrolního</t>
  </si>
  <si>
    <t>355391335</t>
  </si>
  <si>
    <t>7592007050</t>
  </si>
  <si>
    <t>Demontáž počítacího bodu (senzoru) RSR 180</t>
  </si>
  <si>
    <t>-219943815</t>
  </si>
  <si>
    <t>7594307035</t>
  </si>
  <si>
    <t>Demontáž součástí počítače náprav kabelového závěru KSL-FP pro RSR</t>
  </si>
  <si>
    <t>251833774</t>
  </si>
  <si>
    <t>7594307025</t>
  </si>
  <si>
    <t>Demontáž součástí počítače náprav přepěťové ochrany napájení</t>
  </si>
  <si>
    <t>1435807179</t>
  </si>
  <si>
    <t>7598095140</t>
  </si>
  <si>
    <t>Regulace jednotky ASB včetně nastavení - kontrola zapojení, provedení příslušných měření, nastavení parametrů, přezkoušení funkce</t>
  </si>
  <si>
    <t>-1657270109</t>
  </si>
  <si>
    <t>7594307015</t>
  </si>
  <si>
    <t>Demontáž součástí počítače náprav neoprénové ochranné hadice se soupravou pro upevnění k pražci</t>
  </si>
  <si>
    <t>571750345</t>
  </si>
  <si>
    <t>7594307020</t>
  </si>
  <si>
    <t>Demontáž součástí počítače náprav bleskojistkové svorkovnice</t>
  </si>
  <si>
    <t>379666467</t>
  </si>
  <si>
    <t>7594307040</t>
  </si>
  <si>
    <t>Demontáž součástí počítače náprav upevňovací kolejnicové čelisti SK 140</t>
  </si>
  <si>
    <t>1838200582</t>
  </si>
  <si>
    <t>7594307045</t>
  </si>
  <si>
    <t>Demontáž součástí počítače náprav AZF upevňovacího šroubu BBK</t>
  </si>
  <si>
    <t>-417389703</t>
  </si>
  <si>
    <t>7594307055</t>
  </si>
  <si>
    <t>Demontáž součástí počítače náprav bloku pro počítače náprav</t>
  </si>
  <si>
    <t>618312114</t>
  </si>
  <si>
    <t>7594307010</t>
  </si>
  <si>
    <t>Demontáž součástí počítače náprav vyhodnocovací části</t>
  </si>
  <si>
    <t>41607033</t>
  </si>
  <si>
    <t>7593317010</t>
  </si>
  <si>
    <t>Zrušení jednoho zapojení při volné vazbě {odpojení vodiče a jeho vytažení} - odpojení vodiče a jeho vytažení</t>
  </si>
  <si>
    <t>1836344889</t>
  </si>
  <si>
    <t>7593315425</t>
  </si>
  <si>
    <t>Zhotovení jednoho zapojení při volné vazbě - naměření vodiče, zatažení a připojení</t>
  </si>
  <si>
    <t>971446846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</si>
  <si>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</si>
  <si>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</si>
  <si>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</si>
  <si>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907863005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</si>
  <si>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</si>
  <si>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</si>
  <si>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43013247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</si>
  <si>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</si>
  <si>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</si>
  <si>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-918920906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</si>
  <si>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</si>
  <si>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</si>
  <si>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1772933890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</si>
  <si>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</si>
  <si>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</si>
  <si>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-982179786</t>
  </si>
  <si>
    <t>7598095445</t>
  </si>
  <si>
    <t>Příprava ke komplexním zkouškám automatických přejezdových zabezpečovacích zařízení bez závor jednokolejné - oživení, seřízení a nastavení zařízení s ohledem na postup jeho uvádění do provozu</t>
  </si>
  <si>
    <t>-2087058763</t>
  </si>
  <si>
    <t>7598095635</t>
  </si>
  <si>
    <t>Vyhotovení revizní zprávy PZZ - vykonání prohlídky a zkoušky pro napájení elektrického zařízení včetně vyhotovení revizní zprávy podle vyhl. 100/1995 Sb. a norem ČSN</t>
  </si>
  <si>
    <t>512</t>
  </si>
  <si>
    <t>-1307462462</t>
  </si>
  <si>
    <t>7591505110</t>
  </si>
  <si>
    <t>Kompletace, propojení a testování elektronické výstroje PZZ</t>
  </si>
  <si>
    <t>-1483907604</t>
  </si>
  <si>
    <t>132212601</t>
  </si>
  <si>
    <t>Hloubení rýh vedle kolejí šířky do 800 mm ručně zapažených i nezapažených, hloubky do 1,5 m objemu do 2 m3 v hornině třídy těžitelnosti I skupiny 3</t>
  </si>
  <si>
    <t>CS ÚRS 2021 01</t>
  </si>
  <si>
    <t>-1785413428</t>
  </si>
  <si>
    <t>132252501</t>
  </si>
  <si>
    <t>Hloubení rýh vedle kolejí šířky do 800 mm strojně zapažených i nezapažených, hloubky do 1,5 m, pro jakýkoliv objem výkopu v hornině třídy těžitelnosti I skupiny 3</t>
  </si>
  <si>
    <t>677696585</t>
  </si>
  <si>
    <t>131212501</t>
  </si>
  <si>
    <t>Hloubení jamek pro spodní stavbu železnic ručně pro sloupky zábradlí, značky, apod. objemu do 0,5 m3 s odhozením výkopku nebo naložením na dopravní prostředek v hornině třídy těžitelnosti I skupiny 3 soudržných</t>
  </si>
  <si>
    <t>684850006</t>
  </si>
  <si>
    <t>7591505020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</si>
  <si>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</si>
  <si>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2050011373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</si>
  <si>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</si>
  <si>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</si>
  <si>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1505416416</t>
  </si>
  <si>
    <t>-1015256809</t>
  </si>
  <si>
    <t>651375549</t>
  </si>
  <si>
    <t>-57689477</t>
  </si>
  <si>
    <t>VRN</t>
  </si>
  <si>
    <t>Vedlejší rozpočtové náklady</t>
  </si>
  <si>
    <t>023101001</t>
  </si>
  <si>
    <t>Projektové práce Projektové práce v rozsahu ZRN (vyjma dále jmenované práce) do 1 mil. Kč</t>
  </si>
  <si>
    <t>-2096402685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</si>
  <si>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</si>
  <si>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</si>
  <si>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1407702415</t>
  </si>
  <si>
    <t>SO 17.2 - Oprava zabezpečovacího zařízení v dopravně Volyně</t>
  </si>
  <si>
    <t>01 - Samovratné přestavníky</t>
  </si>
  <si>
    <t>02 - Zemní práce a kabelizace</t>
  </si>
  <si>
    <t>03 - Doplnění systému TEDIS</t>
  </si>
  <si>
    <t>04 - Zkoušky a revize</t>
  </si>
  <si>
    <t>HSV - VRN</t>
  </si>
  <si>
    <t>Samovratné přestavníky</t>
  </si>
  <si>
    <t>7591130100</t>
  </si>
  <si>
    <t>Samovratné výhybky Samovratný přestavník SP-03 - levý</t>
  </si>
  <si>
    <t>-1300544026</t>
  </si>
  <si>
    <t>7591130070</t>
  </si>
  <si>
    <t>Samovratné výhybky Návěstidlo svět.samovr.výh. 24V (CV011099005)</t>
  </si>
  <si>
    <t>-279581456</t>
  </si>
  <si>
    <t>7590720450</t>
  </si>
  <si>
    <t>Součásti světelných návěstidel Základ trp.sv.náv. TRIIN 40x65x100cm (HM0592111130000)</t>
  </si>
  <si>
    <t>-1664756692</t>
  </si>
  <si>
    <t>7590140150</t>
  </si>
  <si>
    <t>Závěry Závěr kabelový UPMP-WM I. (CV736709001)</t>
  </si>
  <si>
    <t>-978368533</t>
  </si>
  <si>
    <t>5962101040</t>
  </si>
  <si>
    <t>Návěstidlo lichoběžníková tabulka</t>
  </si>
  <si>
    <t>-1958976860</t>
  </si>
  <si>
    <t>7592701015</t>
  </si>
  <si>
    <t>Upozorňovadla, značky Návěsti označující místo na trati Stožár lichoběžníkové tabulky délka 5 000mm s víčkem (HM0404129990551)</t>
  </si>
  <si>
    <t>1443596016</t>
  </si>
  <si>
    <t>7592701050</t>
  </si>
  <si>
    <t>Upozorňovadla, značky Návěsti označující místo na trati Pás označov.lichoběž.tabul. pruhy šikmé černobílé (HM0404129990560)</t>
  </si>
  <si>
    <t>-720678968</t>
  </si>
  <si>
    <t>7592700223</t>
  </si>
  <si>
    <t>Upozorňovadla, značky Návěsti označující místo na trati Základ stožáru pro pr.70mm (HM0404129990659)</t>
  </si>
  <si>
    <t>-207088545</t>
  </si>
  <si>
    <t>7593501070</t>
  </si>
  <si>
    <t>Trasy kabelového vedení Ohebná dvouplášťová korugovaná chránička KF 09063 průměr 63/52 mm</t>
  </si>
  <si>
    <t>6570340</t>
  </si>
  <si>
    <t>7591300232R</t>
  </si>
  <si>
    <t>Zámek výměnový uzamykatelný ve sklopené poloze</t>
  </si>
  <si>
    <t>-1336436825</t>
  </si>
  <si>
    <t>7591090010</t>
  </si>
  <si>
    <t>Díly pro zemní montáž přestavníků Deska základ.pod přestav. 700x460  (HM0592139997046)</t>
  </si>
  <si>
    <t>-1557174861</t>
  </si>
  <si>
    <t>7593100900</t>
  </si>
  <si>
    <t>Měniče Měnič DC 24V/24V spínaný, s galvanickýmoddělením, stabilizovaný</t>
  </si>
  <si>
    <t>-664208325</t>
  </si>
  <si>
    <t>7590725160</t>
  </si>
  <si>
    <t>Montáž návěstidla zábleskového - bez připojení na zemní kabel</t>
  </si>
  <si>
    <t>-999181977</t>
  </si>
  <si>
    <t>7591135022</t>
  </si>
  <si>
    <t>Montáž mechanizmu samovratné výhybky SP03 s elektrickou kontrolou - montáž upevňovací soupravy, hydraulického tlumiče a táhla návěstního tělesa, seřízení a kontrola funkce, bezpečnostní nátěr. Bez zemních prací</t>
  </si>
  <si>
    <t>2041670753</t>
  </si>
  <si>
    <t>7591305014</t>
  </si>
  <si>
    <t>Montáž zámku výměnového včetně úpravy štěrkového lože, rozebrání zámku, uvolnění závěrného háku, montáže ochranné skříňky a kostry zámku, regulace závěrného háku, přetypování a sestavení zámku, nasazení krytu a jeho zajištění, oštítkování klíčů a kontroly činnosti kontrolního</t>
  </si>
  <si>
    <t>-2034245852</t>
  </si>
  <si>
    <t>7591305010</t>
  </si>
  <si>
    <t>Montáž zámku výměnového jednoduchého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</si>
  <si>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488664130</t>
  </si>
  <si>
    <t>7591307010</t>
  </si>
  <si>
    <t>Demontáž zámku výměnového jednoduchého</t>
  </si>
  <si>
    <t>-939228477</t>
  </si>
  <si>
    <t>7591307016</t>
  </si>
  <si>
    <t>Demontáž zámku výměnového kontrolního odtlačného</t>
  </si>
  <si>
    <t>-1209482084</t>
  </si>
  <si>
    <t>1220024633</t>
  </si>
  <si>
    <t>7590725140</t>
  </si>
  <si>
    <t>Situování stožáru návěstidla nebo výstražníku včetně vytýčení umístění a označení místa označovacím kolíkem přejezdového zařízení</t>
  </si>
  <si>
    <t>650451605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</si>
  <si>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</si>
  <si>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</si>
  <si>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661799260</t>
  </si>
  <si>
    <t>7591135026</t>
  </si>
  <si>
    <t>Montáž mechanizmu samovratné výhybky SP03 upevňovací soupravy - montáž upevňovací soupravy, hydraulického tlumiče a táhla návěstního tělesa, seřízení a kontrola funkce, bezpečnostní nátěr. Bez zemních prací</t>
  </si>
  <si>
    <t>-2072605948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</si>
  <si>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</si>
  <si>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</si>
  <si>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-510949540</t>
  </si>
  <si>
    <t>02</t>
  </si>
  <si>
    <t>Zemní práce a kabelizace</t>
  </si>
  <si>
    <t>7590521514</t>
  </si>
  <si>
    <t>Venkovní vedení kabelová - metalické sítě Plněné, párované s ochr. vodičem TCEKPFLEY 3 P 1,0 D</t>
  </si>
  <si>
    <t>-969895339</t>
  </si>
  <si>
    <t>7590521469</t>
  </si>
  <si>
    <t>Venkovní vedení kabelová - metalické sítě Plněné, párované s ochr. vodičem TCEKPFLE 7 P 1,0 D</t>
  </si>
  <si>
    <t>-278527503</t>
  </si>
  <si>
    <t>7593500600</t>
  </si>
  <si>
    <t>Trasy kabelového vedení Kabelové krycí desky a pásy Fólie výstražná modrá š. 34cm (HM0673909991034)</t>
  </si>
  <si>
    <t>258829616</t>
  </si>
  <si>
    <t>120001101</t>
  </si>
  <si>
    <t>Příplatek k cenám vykopávek za ztížení vykopávky v blízkosti podzemního vedení nebo výbušnin v horninách jakékoliv třídy</t>
  </si>
  <si>
    <t>-1043699369</t>
  </si>
  <si>
    <t>-26941590</t>
  </si>
  <si>
    <t>132312111</t>
  </si>
  <si>
    <t>Hloubení rýh šířky do 800 mm ručně zapažených i nezapažených, s urovnáním dna do předepsaného profilu a spádu v hornině třídy těžitelnosti II skupiny 4 soudržných</t>
  </si>
  <si>
    <t>15783211</t>
  </si>
  <si>
    <t>VV</t>
  </si>
  <si>
    <t>0,35*0,8*500</t>
  </si>
  <si>
    <t>132212531</t>
  </si>
  <si>
    <t>Hloubení rýh pod kolejí šířky přes 800 do 2 000 mm ručně zapažených i nezapažených objemu přes 2 m3 v hornině třídy těžitelnosti I skupiny 3</t>
  </si>
  <si>
    <t>1921417521</t>
  </si>
  <si>
    <t>174101101</t>
  </si>
  <si>
    <t>Zásyp sypaninou z jakékoliv horniny strojně s uložením výkopku ve vrstvách se zhutněním jam, šachet, rýh nebo kolem objektů v těchto vykopávkách</t>
  </si>
  <si>
    <t>-483375448</t>
  </si>
  <si>
    <t>741910401</t>
  </si>
  <si>
    <t>Montáž žlabů bez stojiny a výložníků plastových, šířky do 100 mm s víkem</t>
  </si>
  <si>
    <t>-718431441</t>
  </si>
  <si>
    <t>460661512</t>
  </si>
  <si>
    <t>Kabelové lože z písku včetně podsypu, zhutnění a urovnání povrchu pro kabely nn zakryté plastovou fólií, šířky přes 25 do 50 cm</t>
  </si>
  <si>
    <t>-1538786049</t>
  </si>
  <si>
    <t>181913111</t>
  </si>
  <si>
    <t>Úprava pláně vyrovnáním výškových rozdílů ručně v hornině třídy těžitelnosti II skupiny 4 bez zhutnění</t>
  </si>
  <si>
    <t>1009949741</t>
  </si>
  <si>
    <t>03</t>
  </si>
  <si>
    <t>Doplnění systému TEDIS</t>
  </si>
  <si>
    <t>7593320588</t>
  </si>
  <si>
    <t>Prvky TDI8s – Jednotka 8 bezpečných digitálních vstupů</t>
  </si>
  <si>
    <t>1195345911</t>
  </si>
  <si>
    <t>-811083219</t>
  </si>
  <si>
    <t>7590585280</t>
  </si>
  <si>
    <t>Zapojení konektoru</t>
  </si>
  <si>
    <t>-1867965185</t>
  </si>
  <si>
    <t>7592503010</t>
  </si>
  <si>
    <t>Úprava adresného SW stanice TEDIS, ústředny MEDIS</t>
  </si>
  <si>
    <t>-125544395</t>
  </si>
  <si>
    <t>7590625070</t>
  </si>
  <si>
    <t>Montáž počítačového ovládání stanice včetně instalace HW a SW TPC</t>
  </si>
  <si>
    <t>-248901409</t>
  </si>
  <si>
    <t>7592605010</t>
  </si>
  <si>
    <t>Instalace SW do PC</t>
  </si>
  <si>
    <t>1304301584</t>
  </si>
  <si>
    <t>7598095375</t>
  </si>
  <si>
    <t>Oživení a funkční zkoušení stanice TEDIS - aktivace a konfigurace systému podle příslušné dokumentace</t>
  </si>
  <si>
    <t>-1942502285</t>
  </si>
  <si>
    <t>04</t>
  </si>
  <si>
    <t>Zkoušky a revize</t>
  </si>
  <si>
    <t>7598095390</t>
  </si>
  <si>
    <t>Příprava ke komplexním zkouškám za 1 jízdní cestu do 30 výhybek - oživení, seřízení a nastavení zařízení s ohledem na postup jeho uvádění do provozu</t>
  </si>
  <si>
    <t>-1628919121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</si>
  <si>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</si>
  <si>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</si>
  <si>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-1306317659</t>
  </si>
  <si>
    <t>7598095220</t>
  </si>
  <si>
    <t>Přezkoušení závěru jízdních cest za 1 závěrný úsek - kontrola zapojení, provedení příslušných měření, přezkoušení funkce</t>
  </si>
  <si>
    <t>221408926</t>
  </si>
  <si>
    <t>7598095610</t>
  </si>
  <si>
    <t>Vyhotovení revizní zprávy SZZ mechanické - vykonání prohlídky a zkoušky pro napájení elektrického zařízení včetně vyhotovení revizní zprávy podle vyhl. 100/1995 Sb. a norem ČSN</t>
  </si>
  <si>
    <t>-1839551476</t>
  </si>
  <si>
    <t>7598095541</t>
  </si>
  <si>
    <t>Vyhotovení protokolu UTZ pro SZZ mechanické do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</si>
  <si>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1164408739</t>
  </si>
  <si>
    <t>7598095385</t>
  </si>
  <si>
    <t>Oživení a funkční zkoušení centrály DOZZ s JOP - aktivace a konfigurace systému podle příslušné dokumentace</t>
  </si>
  <si>
    <t>163269769</t>
  </si>
  <si>
    <t>7598095065</t>
  </si>
  <si>
    <t>Přezkoušení a regulace napájecího obvodu za 1 napájecí sběrnici - kontrola zapojení, regulace a přezkoušení sběrnice</t>
  </si>
  <si>
    <t>953102540</t>
  </si>
  <si>
    <t>1365759060</t>
  </si>
  <si>
    <t>9902100900</t>
  </si>
  <si>
    <t>Doprava obousměrná (např. dodávek z vlastních zásob zhotovitele nebo objednatele nebo výzisku) mechanizací o nosnosti přes 3,5 t sypanin (kameniva, písku, suti, dlažebních kostek,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</si>
  <si>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-284292282</t>
  </si>
  <si>
    <t>51</t>
  </si>
  <si>
    <t>2126979193</t>
  </si>
  <si>
    <t>HSV</t>
  </si>
  <si>
    <t>023101011</t>
  </si>
  <si>
    <t>Projektové práce Projektové práce v rozsahu ZRN (vyjma dále jmenované práce) přes 1 do 3 mil. Kč</t>
  </si>
  <si>
    <t>-1917541065</t>
  </si>
  <si>
    <t xml:space="preserve">Poznámka k položce:_x000D_
Obsahuje mimo jiné doplněné a schválené situační schéma. </t>
  </si>
  <si>
    <t>53</t>
  </si>
  <si>
    <t>140311872</t>
  </si>
  <si>
    <t>Poznámka k položce:_x000D_
Obsahuje tištěnou dokumentaci ve 2 vyhotovení, digitální verzi v uzavřené a otevřené formě, protokol čelisťového závěru s tabulkou základních parametrů, protokol o provedení montáže a seřízení samovratného přestavníku s tabulkou základních parametrů seřízení výhybky s čelisťovým závšrem, aktualizované programové prostředky SW Remote</t>
  </si>
  <si>
    <t>033121001</t>
  </si>
  <si>
    <t>Provozní vlivy Rušení prací železničním provozem širá trať nebo dopravny s kolejovým rozvětvením s počtem vlaků za směnu 8,5 hod. do 25</t>
  </si>
  <si>
    <t>-316087684</t>
  </si>
  <si>
    <t>55</t>
  </si>
  <si>
    <t>-616324577</t>
  </si>
  <si>
    <t>SO 18 - osvětlení a EOV</t>
  </si>
  <si>
    <t>SO 18.1 - Elektromontáže</t>
  </si>
  <si>
    <t>žst. Volyně</t>
  </si>
  <si>
    <t xml:space="preserve"> Libor brabenec</t>
  </si>
  <si>
    <t>7494153010</t>
  </si>
  <si>
    <t>Montáž prázdných plastových kabelových skříní min. IP 44, výšky do 800 mm, hloubky do 320 mm kompaktní pilíř š do 530 mm</t>
  </si>
  <si>
    <t>417128244</t>
  </si>
  <si>
    <t>Poznámka k položce:_x000D_
Rozváděč:_x000D_
RH01, ROV1, RZZ, ZS1</t>
  </si>
  <si>
    <t>7494000330</t>
  </si>
  <si>
    <t>Rozvodnicové a rozváděčové skříně Distri Rozvodnicové skříně DistriTon Oceloplechové rozvodnicové skříně (IP30) Zapuštěné pro zapuštěnou montáž, neprůhledné dveře, počet řad 6, počet modulů v řadě 33, krytí IP30, PE+N, barva RAL7035, materiál: ocel-plech</t>
  </si>
  <si>
    <t>-134122337</t>
  </si>
  <si>
    <t>Poznámka k položce:_x000D_
Rozváděč:_x000D_
RH01, ROV1, RZZ</t>
  </si>
  <si>
    <t>7493600960</t>
  </si>
  <si>
    <t>Kabelové a zásuvkové skříně, elektroměrové rozvaděče Zásuvková skříň pilířová pro venkovní prostředí - 3x 230/16A + 1x400V/32A</t>
  </si>
  <si>
    <t>776600671</t>
  </si>
  <si>
    <t>7493651010</t>
  </si>
  <si>
    <t>Montáž skříní pro venkovní vedení přípojkových pojistkových plastových na sloup nebo do zdi pro připojení kabelu do 50 mm2 s 1 sadou nebo 2 sadami jistících prvků do 63 A</t>
  </si>
  <si>
    <t>263486673</t>
  </si>
  <si>
    <t>7493601110</t>
  </si>
  <si>
    <t>Kabelové a zásuvkové skříně, elektroměrové rozvaděče Prázdné skříně a pilíře Skříň plastová na stěnu (konstrukci), IP44, šířka do 600 mm, výška do 700 mm, hloubka do 300 mm, PUR lak</t>
  </si>
  <si>
    <t>-574731064</t>
  </si>
  <si>
    <t>7494152025</t>
  </si>
  <si>
    <t>Montáž prázdných rozvodnic plastových nebo oceloplechových min. IP 55, třída izolace II, rozměru š 800-1 250 mm, v 500-1 500 mm</t>
  </si>
  <si>
    <t>94131070</t>
  </si>
  <si>
    <t>Poznámka k položce:_x000D_
Rozváděč_x000D_
KS01</t>
  </si>
  <si>
    <t>7492551010</t>
  </si>
  <si>
    <t>Montáž vodičů jednožílových Cu do 16 mm2</t>
  </si>
  <si>
    <t>741140147</t>
  </si>
  <si>
    <t>Poznámka k položce:_x000D_
Vydrátování rozváděče</t>
  </si>
  <si>
    <t>7494351010</t>
  </si>
  <si>
    <t>Montáž jističů (do 10 kA) jednopólových do 20 A</t>
  </si>
  <si>
    <t>-257885843</t>
  </si>
  <si>
    <t>7494003160</t>
  </si>
  <si>
    <t>Modulární přístroje Jističe do 80 A; 10 kA 1-pólové In 10 A, Ue AC 230 V / DC 72 V, charakteristika C, 1pól, Icn 10 kA</t>
  </si>
  <si>
    <t>1124229505</t>
  </si>
  <si>
    <t>7494003122</t>
  </si>
  <si>
    <t>Modulární přístroje Jističe do 80 A; 10 kA 1-pólové In 6 A, Ue AC 230 V / DC 72 V, charakteristika B, 1pól, Icn 10 kA</t>
  </si>
  <si>
    <t>906859372</t>
  </si>
  <si>
    <t>7494003156</t>
  </si>
  <si>
    <t>Modulární přístroje Jističe do 80 A; 10 kA 1-pólové In 6 A, Ue AC 230 V / DC 72 V, charakteristika C, 1pól, Icn 10 kA</t>
  </si>
  <si>
    <t>-144289624</t>
  </si>
  <si>
    <t>7494003124</t>
  </si>
  <si>
    <t>Modulární přístroje Jističe do 80 A; 10 kA 1-pólové In 10 A, Ue AC 230 V / DC 72 V, charakteristika B, 1pól, Icn 10 kA</t>
  </si>
  <si>
    <t>977872593</t>
  </si>
  <si>
    <t>7494003128</t>
  </si>
  <si>
    <t>Modulární přístroje Jističe do 80 A; 10 kA 1-pólové In 60 A, Ue AC 230 V / DC 72 V, charakteristika B, 1pól, Icn 10 kA</t>
  </si>
  <si>
    <t>-710068067</t>
  </si>
  <si>
    <t>7494351032</t>
  </si>
  <si>
    <t>Montáž jističů (do 10 kA) třípólových přes 20 do 63 A</t>
  </si>
  <si>
    <t>-508794593</t>
  </si>
  <si>
    <t>7494003388</t>
  </si>
  <si>
    <t>Modulární přístroje Jističe do 80 A; 10 kA 3-pólové In 20 A, Ue AC 230/400 V / DC 216 V, charakteristika B, 3pól, Icn 10 kA</t>
  </si>
  <si>
    <t>1196891807</t>
  </si>
  <si>
    <t>7494003428</t>
  </si>
  <si>
    <t>Modulární přístroje Jističe do 80 A; 10 kA 3-pólové In 32 A, Ue AC 230/400 V / DC 216 V, charakteristika C, 3pól, Icn 10 kA</t>
  </si>
  <si>
    <t>659869821</t>
  </si>
  <si>
    <t>7494003422</t>
  </si>
  <si>
    <t>Modulární přístroje Jističe do 80 A; 10 kA 3-pólové In 16 A, Ue AC 230/400 V / DC 216 V, charakteristika C, 3pól, Icn 10 kA</t>
  </si>
  <si>
    <t>-956239586</t>
  </si>
  <si>
    <t>7494003392</t>
  </si>
  <si>
    <t>Modulární přístroje Jističe do 80 A; 10 kA 3-pólové In 32 A, Ue AC 230/400 V / DC 216 V, charakteristika B, 3pól, Icn 10 kA</t>
  </si>
  <si>
    <t>-1852827035</t>
  </si>
  <si>
    <t>7494003386</t>
  </si>
  <si>
    <t>Modulární přístroje Jističe do 80 A; 10 kA 3-pólové In 16 A, Ue AC 230/400 V / DC 216 V, charakteristika B, 3pól, Icn 10 kA</t>
  </si>
  <si>
    <t>-1296490843</t>
  </si>
  <si>
    <t>7494450510</t>
  </si>
  <si>
    <t>Montáž proudových chráničů dvoupólových do 40 A (10 kA)</t>
  </si>
  <si>
    <t>1343848566</t>
  </si>
  <si>
    <t>7494003806</t>
  </si>
  <si>
    <t>Modulární přístroje Proudové chrániče 10 kA typ AC 2-pólové In 25 A, Ue AC 230/400 V, Idn 30 mA, 2pól, Inc 10 kA, typ AC</t>
  </si>
  <si>
    <t>1032101298</t>
  </si>
  <si>
    <t>7494450520</t>
  </si>
  <si>
    <t>Montáž proudových chráničů dvoupólových s nadproudovou ochranou (10 kA)</t>
  </si>
  <si>
    <t>1873544873</t>
  </si>
  <si>
    <t>7494003978</t>
  </si>
  <si>
    <t>Modulární přístroje Proudové chrániče Proudové chrániče s nadproudovou ochranou 6kA typ AC In 16 A, Ue AC 230 V, charakteristika C, Idn 30 mA, 1+N-pól, Icn 6 kA, typ AC</t>
  </si>
  <si>
    <t>-714575564</t>
  </si>
  <si>
    <t>7494450515</t>
  </si>
  <si>
    <t>Montáž proudových chráničů čtyřpólových (10 kA)</t>
  </si>
  <si>
    <t>320838972</t>
  </si>
  <si>
    <t>7494004001</t>
  </si>
  <si>
    <t>Modulární přístroje Proudové chrániče Proudové chrániče s nadproudovou ochranou 10 kA typ A 3f 10kA charakteristika A, 30mA, C16A</t>
  </si>
  <si>
    <t>-1893045371</t>
  </si>
  <si>
    <t>7494551024</t>
  </si>
  <si>
    <t>Montáž vačkových silových spínačů - vypínačů třípólových nebo čtyřpólových do 160 A - vypínač 0-1</t>
  </si>
  <si>
    <t>1963068087</t>
  </si>
  <si>
    <t>7494004530</t>
  </si>
  <si>
    <t>Modulární přístroje Ostatní přístroje -modulární přístroje Vypínače In 125 A, Ue AC 250/440 V, 3pól</t>
  </si>
  <si>
    <t>-1336259222</t>
  </si>
  <si>
    <t>7494552032</t>
  </si>
  <si>
    <t>Montáž vačkových silových spínačů - přepínačů čtyřpólových do 160 A - přepínač 1-0-1</t>
  </si>
  <si>
    <t>-336258331</t>
  </si>
  <si>
    <t>Poznámka k položce:_x000D_
Přepínač sítí generátor - 0 - síť</t>
  </si>
  <si>
    <t>7494004546</t>
  </si>
  <si>
    <t>Modulární přístroje Ostatní přístroje -modulární přístroje Vypínače In 63 A, Ue DC 1000 V, 4pól, šířka 4 moduly, náhrada za např. 5TE2 515-1</t>
  </si>
  <si>
    <t>208166516</t>
  </si>
  <si>
    <t>7494556010</t>
  </si>
  <si>
    <t>Montáž vzduchových stykačů do 100 A</t>
  </si>
  <si>
    <t>979103390</t>
  </si>
  <si>
    <t>7494004254</t>
  </si>
  <si>
    <t>Modulární přístroje Spínací přístroje Instalační stykače AC s manuálním ovládáním Ith 25 A, Uc AC 230 V, 4x zapínací kontakt, s manuálním ovládáním, AC-3: 8,5A</t>
  </si>
  <si>
    <t>196070256</t>
  </si>
  <si>
    <t>7494559010</t>
  </si>
  <si>
    <t>Montáž relé modulárního</t>
  </si>
  <si>
    <t>565051846</t>
  </si>
  <si>
    <t>Poznámka k položce:_x000D_
montáž proudové relé ,termostat  a topení rozvaděčové PTC 50W</t>
  </si>
  <si>
    <t>7494004720</t>
  </si>
  <si>
    <t>Modulární přístroje Ostatní přístroje -modulární přístroje Ostatní relé Relé pro kontrolu proudu 0,1-10A AC/DC, 24V DC / 24 - 230V AC</t>
  </si>
  <si>
    <t>-1564534228</t>
  </si>
  <si>
    <t>7491206770</t>
  </si>
  <si>
    <t>Elektroinstalační materiál Elektrické přímotopy Termostat, 0...60°C, rozpínací k. pro topení</t>
  </si>
  <si>
    <t>-1532358366</t>
  </si>
  <si>
    <t>7494004654</t>
  </si>
  <si>
    <t>Modulární přístroje Ostatní přístroje -modulární přístroje Elektrické zdroje výkon 10 VA, Upri AC 230 V, Usec AC 24 V, DC 1,2 - 24 V, ochrana PTC odporem, s regulací, šířka 3 moduly</t>
  </si>
  <si>
    <t>1980993580</t>
  </si>
  <si>
    <t>Poznámka k položce:_x000D_
Topení rozvaděčové PTC 50W</t>
  </si>
  <si>
    <t>7494653055</t>
  </si>
  <si>
    <t>Montáž příslušenství modulu DOOS (řídící jednotky pro osvětlení)</t>
  </si>
  <si>
    <t>-1712525291</t>
  </si>
  <si>
    <t>7496754015</t>
  </si>
  <si>
    <t>Elektrodispečink SKŘ-DŘT konfigurace IPC - parametrizace SW (ovládání, signalizace, komunikace PLC s IPC, monitorování technologie, odzkoušení, montáž zařízení)</t>
  </si>
  <si>
    <t>-1643210338</t>
  </si>
  <si>
    <t>Poznámka k položce:_x000D_
Na programování PLC</t>
  </si>
  <si>
    <t>7493102670</t>
  </si>
  <si>
    <t>Venkovní osvětlení Řídící systém silnoproudu Modul DOOS 8 (řídícím jednotka pro 8 okruhů osvětlení)</t>
  </si>
  <si>
    <t>-663489435</t>
  </si>
  <si>
    <t>7494658012</t>
  </si>
  <si>
    <t>Montáž elektroměrů trojfázových</t>
  </si>
  <si>
    <t>1878165579</t>
  </si>
  <si>
    <t>Poznámka k položce:_x000D_
Montáž elektroměrů a GSM comunikátoru</t>
  </si>
  <si>
    <t>7494010346</t>
  </si>
  <si>
    <t>Přístroje pro spínání a ovládání Měřící přístroje, elektroměry Elektroměry ED310.DR.14Z302-00, 3 x 230/400 V, 0,2-63 A</t>
  </si>
  <si>
    <t>1654068297</t>
  </si>
  <si>
    <t>7592500020</t>
  </si>
  <si>
    <t>Diagnostická zařízení Přenosové B-GSM T</t>
  </si>
  <si>
    <t>2145365897</t>
  </si>
  <si>
    <t>Poznámka k položce:_x000D_
GSM comunikátor</t>
  </si>
  <si>
    <t>7494752010</t>
  </si>
  <si>
    <t>Montáž svodičů přepětí pro sítě nn - typ 1+2 (třída B+C) pro třífázové sítě</t>
  </si>
  <si>
    <t>-25023543</t>
  </si>
  <si>
    <t>7494004104</t>
  </si>
  <si>
    <t>Modulární přístroje Přepěťové ochrany Kombinované svodiče bleskových proudů a přepětí typ 1+2, Iimp 12,5 kA, Uc AC 335 V, výměnné moduly, se signalizací, varistor, 3pól</t>
  </si>
  <si>
    <t>1529594145</t>
  </si>
  <si>
    <t>7494756010</t>
  </si>
  <si>
    <t>Montáž svornic řadových nn včetně upevnění a štítku pro Cu/Al vodiče do 2,5 mm2</t>
  </si>
  <si>
    <t>-845503014</t>
  </si>
  <si>
    <t>7592305020</t>
  </si>
  <si>
    <t>Montáž transformátoru síťového do 500 VA</t>
  </si>
  <si>
    <t>-1314545126</t>
  </si>
  <si>
    <t>7494004652</t>
  </si>
  <si>
    <t>Modulární přístroje Ostatní přístroje -modulární přístroje Elektrické zdroje výkon 10 VA, Upri AC 230 V, Usec AC/DC 24 V, ochrana PTC odporem, šířka 3 moduly</t>
  </si>
  <si>
    <t>1584760203</t>
  </si>
  <si>
    <t>7494010376</t>
  </si>
  <si>
    <t>Přístroje pro spínání a ovládání Svornice a pomocný materiál Svornice Svorka RSA  2,5 A řadová šedá</t>
  </si>
  <si>
    <t>2073223258</t>
  </si>
  <si>
    <t>7494656060</t>
  </si>
  <si>
    <t>Montáž ostatních měřících přístrojů čidlo s fotoodporem ke spínacím hodinám</t>
  </si>
  <si>
    <t>1350310654</t>
  </si>
  <si>
    <t>7494010262</t>
  </si>
  <si>
    <t>Přístroje pro spínání a ovládání Měřící přístroje, elektroměry Ostatní měřící přístroje Čidlo s fotoodporem ke spínacím hodinám</t>
  </si>
  <si>
    <t>-2053914941</t>
  </si>
  <si>
    <t>7494756014</t>
  </si>
  <si>
    <t>Montáž svornic řadových nn včetně upevnění a štítku pro Cu/Al vodiče do 6 mm2</t>
  </si>
  <si>
    <t>-2048678008</t>
  </si>
  <si>
    <t>7494010392</t>
  </si>
  <si>
    <t>Přístroje pro spínání a ovládání Svornice a pomocný materiál Svornice Svorka RSA  4 A(RSA 4) řadová šedá</t>
  </si>
  <si>
    <t>-1446398181</t>
  </si>
  <si>
    <t>7494010394</t>
  </si>
  <si>
    <t>Přístroje pro spínání a ovládání Svornice a pomocný materiál Svornice Svorka RSA  6 A řadová</t>
  </si>
  <si>
    <t>-383076399</t>
  </si>
  <si>
    <t>7494756016</t>
  </si>
  <si>
    <t>Montáž svornic řadových nn včetně upevnění a štítku pro Cu/Al vodiče do 16 mm2</t>
  </si>
  <si>
    <t>-1100878028</t>
  </si>
  <si>
    <t>7494010418</t>
  </si>
  <si>
    <t>Přístroje pro spínání a ovládání Svornice a pomocný materiál Svornice Svorka RSA 10 A řadová šedá</t>
  </si>
  <si>
    <t>-755786451</t>
  </si>
  <si>
    <t>7494010430</t>
  </si>
  <si>
    <t>Přístroje pro spínání a ovládání Svornice a pomocný materiál Svornice Svorka RSA 16 A řadová šedá</t>
  </si>
  <si>
    <t>1887493545</t>
  </si>
  <si>
    <t>7494010568</t>
  </si>
  <si>
    <t>Přístroje pro spínání a ovládání Svornice a pomocný materiál Ostatní Přístrojový rošt do rozvaděče nn</t>
  </si>
  <si>
    <t>1219487556</t>
  </si>
  <si>
    <t>57</t>
  </si>
  <si>
    <t>7492500800</t>
  </si>
  <si>
    <t>Kabely, vodiče, šňůry Cu - nn Vodič jednožílový Cu, plastová izolace H07V-K 10 černý (CYA)</t>
  </si>
  <si>
    <t>746761819</t>
  </si>
  <si>
    <t>7492500820</t>
  </si>
  <si>
    <t>Kabely, vodiče, šňůry Cu - nn Vodič jednožílový Cu, plastová izolace H07V-K 10 sv.modrý (CYA)</t>
  </si>
  <si>
    <t>1547281292</t>
  </si>
  <si>
    <t>59</t>
  </si>
  <si>
    <t>7492500840</t>
  </si>
  <si>
    <t>Kabely, vodiče, šňůry Cu - nn Vodič jednožílový Cu, plastová izolace H07V-K 10 zž (CYA)</t>
  </si>
  <si>
    <t>2004637079</t>
  </si>
  <si>
    <t>7492500900</t>
  </si>
  <si>
    <t>Kabely, vodiče, šňůry Cu - nn Vodič jednožílový Cu, plastová izolace H07V-K 1,5 černý (CYA)</t>
  </si>
  <si>
    <t>387495373</t>
  </si>
  <si>
    <t>61</t>
  </si>
  <si>
    <t>7492500940</t>
  </si>
  <si>
    <t>Kabely, vodiče, šňůry Cu - nn Vodič jednožílový Cu, plastová izolace H07V-K 1,5 sv.modrý (CYA)</t>
  </si>
  <si>
    <t>-1466630989</t>
  </si>
  <si>
    <t>7492501050</t>
  </si>
  <si>
    <t>Kabely, vodiče, šňůry Cu - nn Vodič jednožílový Cu, plastová izolace H07V-K 2,5 černý (CYA)</t>
  </si>
  <si>
    <t>-1624150658</t>
  </si>
  <si>
    <t>63</t>
  </si>
  <si>
    <t>7492500340</t>
  </si>
  <si>
    <t>Kabely, vodiče, šňůry Cu - nn Vodič jednožílový Cu, plastová izolace H07V-U 6 černý (CY)</t>
  </si>
  <si>
    <t>21686498</t>
  </si>
  <si>
    <t>7492471010</t>
  </si>
  <si>
    <t>Demontáže kabelových vedení nn</t>
  </si>
  <si>
    <t>799055669</t>
  </si>
  <si>
    <t>65</t>
  </si>
  <si>
    <t>7492553010</t>
  </si>
  <si>
    <t>Montáž kabelů 2- a 3-žílových Cu (uložení do země, chráničky, na rošty, pod omítku apod.) do 16 mm2</t>
  </si>
  <si>
    <t>431260710</t>
  </si>
  <si>
    <t>7492553012</t>
  </si>
  <si>
    <t>Montáž kabelů 2- a 3-žílových Cu do 35 mm2</t>
  </si>
  <si>
    <t>-1918137738</t>
  </si>
  <si>
    <t>67</t>
  </si>
  <si>
    <t>7492756040</t>
  </si>
  <si>
    <t>Pomocné práce pro montáž kabelů zatažení kabelů do chráničky do 4 kg/m</t>
  </si>
  <si>
    <t>-578929707</t>
  </si>
  <si>
    <t>7492501760</t>
  </si>
  <si>
    <t>Kabely, vodiče, šňůry Cu - nn Kabel silový 2 a 3-žílový Cu, plastová izolace CYKY 3J1,5  (3Cx 1,5)</t>
  </si>
  <si>
    <t>1957782317</t>
  </si>
  <si>
    <t>69</t>
  </si>
  <si>
    <t>7492501770</t>
  </si>
  <si>
    <t>Kabely, vodiče, šňůry Cu - nn Kabel silový 2 a 3-žílový Cu, plastová izolace CYKY 3J2,5  (3Cx 2,5)</t>
  </si>
  <si>
    <t>1625751487</t>
  </si>
  <si>
    <t>7492502030</t>
  </si>
  <si>
    <t>Kabely, vodiče, šňůry Cu - nn Kabel silový 4 a 5-žílový Cu, plastová izolace CYKY 5J6 (5Cx6)</t>
  </si>
  <si>
    <t>-1999140058</t>
  </si>
  <si>
    <t>71</t>
  </si>
  <si>
    <t>7492501920</t>
  </si>
  <si>
    <t>Kabely, vodiče, šňůry Cu - nn Kabel silový 4 a 5-žílový Cu, plastová izolace CYKY 4J4 (4Bx4)</t>
  </si>
  <si>
    <t>-1194192650</t>
  </si>
  <si>
    <t>7492501880</t>
  </si>
  <si>
    <t>Kabely, vodiče, šňůry Cu - nn Kabel silový 4 a 5-žílový Cu, plastová izolace CYKY 4J16 (4Bx16)</t>
  </si>
  <si>
    <t>-1512603383</t>
  </si>
  <si>
    <t>73</t>
  </si>
  <si>
    <t>7491251010</t>
  </si>
  <si>
    <t>Montáž lišt elektroinstalačních, kabelových žlabů z PVC-U jednokomorových zaklapávacích rozměru 40/40 mm</t>
  </si>
  <si>
    <t>135762516</t>
  </si>
  <si>
    <t>7491200120</t>
  </si>
  <si>
    <t>Elektroinstalační materiál Elektroinstalační lišty a kabelové žlaby Lišta LHD 20x20 vkládací bílá 3m</t>
  </si>
  <si>
    <t>629472097</t>
  </si>
  <si>
    <t>75</t>
  </si>
  <si>
    <t>7491454010</t>
  </si>
  <si>
    <t>Montáž drátěných kabelových roštů výšky 60 mm, šířky 75 mm</t>
  </si>
  <si>
    <t>-1222833878</t>
  </si>
  <si>
    <t>7491207910</t>
  </si>
  <si>
    <t>Elektroinstalační materiál Kabelové rošty drátěné 35x100 EZ</t>
  </si>
  <si>
    <t>547562372</t>
  </si>
  <si>
    <t>77</t>
  </si>
  <si>
    <t>7491254010</t>
  </si>
  <si>
    <t>Montáž zásuvek instalačních domovních 10/16 A, 250 V, IP20 bez přepěťové ochrany nebo se zabudovanou přepěťovou ochranou jednoduchých nebo dvojitých</t>
  </si>
  <si>
    <t>1127412471</t>
  </si>
  <si>
    <t>Poznámka k položce:_x000D_
Zásuvka pro generátor 4 pól, samec, 400V, 32A._x000D_
Zásuvka na DIN lištu 230V, do KS1</t>
  </si>
  <si>
    <t>7491205700</t>
  </si>
  <si>
    <t>Elektroinstalační materiál Zásuvky instalační Zásuvka3 fázová 400V/32A montáž do rozváděče, 5 pólová</t>
  </si>
  <si>
    <t>-554756715</t>
  </si>
  <si>
    <t>Poznámka k položce:_x000D_
Zásuvka pro generátor 4 pól, samec, 400V, 32A</t>
  </si>
  <si>
    <t>79</t>
  </si>
  <si>
    <t>7494004658</t>
  </si>
  <si>
    <t>Modulární přístroje Ostatní přístroje -modulární přístroje Soklové zásuvky In 16 A, Ue AC 230 V, s ochranným kolíkem, přívod zespodu, přívod seshora, šířka 2,5 modulu</t>
  </si>
  <si>
    <t>431185870</t>
  </si>
  <si>
    <t>7491652010</t>
  </si>
  <si>
    <t>Montáž vnějšího uzemnění uzemňovacích vodičů v zemi z pozinkované oceli (FeZn) do 120 mm2</t>
  </si>
  <si>
    <t>-1264613411</t>
  </si>
  <si>
    <t>81</t>
  </si>
  <si>
    <t>7491600200</t>
  </si>
  <si>
    <t>Uzemnění Vnější Pásek pozink. FeZn 30x4</t>
  </si>
  <si>
    <t>kg</t>
  </si>
  <si>
    <t>-524742969</t>
  </si>
  <si>
    <t>7491600190</t>
  </si>
  <si>
    <t>Uzemnění Vnější Uzemňovací vedení v zemi, kruhovým vodičem FeZn do D=10 mm</t>
  </si>
  <si>
    <t>-951880114</t>
  </si>
  <si>
    <t>83</t>
  </si>
  <si>
    <t>7491652040</t>
  </si>
  <si>
    <t>Montáž vnějšího uzemnění zemnící tyče z pozinkované oceli (FeZn), délky do 2 m</t>
  </si>
  <si>
    <t>-268176769</t>
  </si>
  <si>
    <t>7491600240</t>
  </si>
  <si>
    <t>Uzemnění Vnější Tyč ZT 1,0t Tprofil zemnící</t>
  </si>
  <si>
    <t>-358556244</t>
  </si>
  <si>
    <t>85</t>
  </si>
  <si>
    <t>7491654010</t>
  </si>
  <si>
    <t>Montáž svorek spojovacích se 2 šrouby (typ SS, SO, SR03, aj.)</t>
  </si>
  <si>
    <t>1675061032</t>
  </si>
  <si>
    <t>7491601450</t>
  </si>
  <si>
    <t>Uzemnění Hromosvodné vedení Svorka SR 2b</t>
  </si>
  <si>
    <t>-1312235755</t>
  </si>
  <si>
    <t>87</t>
  </si>
  <si>
    <t>7493171012</t>
  </si>
  <si>
    <t>Demontáž osvětlovacích stožárů výšky přes 6 do 14 m</t>
  </si>
  <si>
    <t>1971828510</t>
  </si>
  <si>
    <t>7493173010</t>
  </si>
  <si>
    <t>Demontáž elektrovýzbroje osvětlovacích stožárů do výšky 14 m</t>
  </si>
  <si>
    <t>1664827484</t>
  </si>
  <si>
    <t>89</t>
  </si>
  <si>
    <t>7493174010</t>
  </si>
  <si>
    <t>Demontáž svítidel nástěnných, stropních nebo závěsných</t>
  </si>
  <si>
    <t>-414043125</t>
  </si>
  <si>
    <t>7493151010</t>
  </si>
  <si>
    <t>Montáž osvětlovacích stožárů včetně výstroje sklopných výšky do 12 m</t>
  </si>
  <si>
    <t>-157368911</t>
  </si>
  <si>
    <t>91</t>
  </si>
  <si>
    <t>7493100060</t>
  </si>
  <si>
    <t>Venkovní osvětlení Osvětlovací stožáry sklopné výšky od 10 do 12 m, žárově zinkovaný, vč. výstroje, stožár nesmí mít dvířka (z důvodu neoprávněného vstupu)</t>
  </si>
  <si>
    <t>-1117184424</t>
  </si>
  <si>
    <t>Poznámka k položce:_x000D_
přístup ke svorkovnici bude možný až po sklopení stožáru, kdy se dolní část plně otevře a umožní snadný přístup ke svorkovnicím.</t>
  </si>
  <si>
    <t>7493100010</t>
  </si>
  <si>
    <t>Venkovní osvětlení Osvětlovací stožáry sklopné výšky do 6 m, žárově zinkovaný, vč. výstroje, stožár nesmí mít dvířka (z důvodu neoprávněného vstupu)</t>
  </si>
  <si>
    <t>1958613860</t>
  </si>
  <si>
    <t>93</t>
  </si>
  <si>
    <t>7493100460</t>
  </si>
  <si>
    <t>Venkovní osvětlení Výložníky pro osvětlovací stožáry Dvouramenný</t>
  </si>
  <si>
    <t>256</t>
  </si>
  <si>
    <t>-1061897115</t>
  </si>
  <si>
    <t>7493152530</t>
  </si>
  <si>
    <t>Montáž svítidla pro železnici na sklopný stožár</t>
  </si>
  <si>
    <t>1851337271</t>
  </si>
  <si>
    <t>95</t>
  </si>
  <si>
    <t>7493100670</t>
  </si>
  <si>
    <t>Venkovní osvětlení Svítidla pro železnici LED svítidlo o příkonu 56 - 100 W určené pro osvětlení venkovních prostor veřejnosti přístupných (nástupiště, přechody kolejiště) na ŽDC.</t>
  </si>
  <si>
    <t>1868337004</t>
  </si>
  <si>
    <t>Poznámka k položce:_x000D_
Svítidlo opatřeno difuzorem z plochého tvrzeného skla s minimální pevností IK 6 a vyšší; teplotní ochrana svítidla (LED modulu i předřadníku); chlazení zajištěno pasivními chladiči;  tělo (horní, dolní kryt, příruba….) svítidlo vyrobené z tepelně vodivého materiálu z důvodu pasivního chlazení, el. předřadník musí zajišťovat konstantní světelný tok po celou dobu životnosti modulu LED. Svítidlo určeno pro osvětlení otevřených nástupišť.</t>
  </si>
  <si>
    <t>7493152010</t>
  </si>
  <si>
    <t>Montáž ocelových výložníků pro osvětlovací stožáry na sloup nebo stěnu výšky do 6 m jednoramenných</t>
  </si>
  <si>
    <t>-1981089137</t>
  </si>
  <si>
    <t>97</t>
  </si>
  <si>
    <t>7493154020</t>
  </si>
  <si>
    <t>Montáž venkovních svítidel na strop nebo stěnu zářivkových</t>
  </si>
  <si>
    <t>961007205</t>
  </si>
  <si>
    <t>Poznámka k položce:_x000D_
LED svítidla</t>
  </si>
  <si>
    <t>7493101970</t>
  </si>
  <si>
    <t>Venkovní osvětlení Svítidla pro montáž na strop nebo stěnu ANTIVANDAL, 2x55W/2G11, třída el. izolace II.</t>
  </si>
  <si>
    <t>1725872726</t>
  </si>
  <si>
    <t>99</t>
  </si>
  <si>
    <t>7497155010</t>
  </si>
  <si>
    <t>Montáž ochranné sítě nebo zábrany na podstavci pro trakční vedení včetně montáže betonových patek</t>
  </si>
  <si>
    <t>83772881</t>
  </si>
  <si>
    <t>100</t>
  </si>
  <si>
    <t>7493300760</t>
  </si>
  <si>
    <t>Elektrický ohřev výhybek (EOV) Příslušenství Klec ochranná</t>
  </si>
  <si>
    <t>1031505535</t>
  </si>
  <si>
    <t>101</t>
  </si>
  <si>
    <t>7497351780</t>
  </si>
  <si>
    <t>Číslování stožárů a pohonů odpojovačů 1 - 3 znaky</t>
  </si>
  <si>
    <t>-2145383788</t>
  </si>
  <si>
    <t>7498150520</t>
  </si>
  <si>
    <t>Vyhotovení výchozí revizní zprávy pro opravné práce pro objem investičních nákladů přes 500 000 do 1 000 000 Kč</t>
  </si>
  <si>
    <t>87979356</t>
  </si>
  <si>
    <t>103</t>
  </si>
  <si>
    <t>7498150525</t>
  </si>
  <si>
    <t>Vyhotovení výchozí revizní zprávy příplatek za každých dalších i započatých 500 000 Kč přes 1 000 000 Kč</t>
  </si>
  <si>
    <t>33311852</t>
  </si>
  <si>
    <t>104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</si>
  <si>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</si>
  <si>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</si>
  <si>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-462269929</t>
  </si>
  <si>
    <t>105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</si>
  <si>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</si>
  <si>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</si>
  <si>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-1976101672</t>
  </si>
  <si>
    <t>7498351010</t>
  </si>
  <si>
    <t>Vydání průkazu způsobilosti pro funkční celek, provizorní stav</t>
  </si>
  <si>
    <t>1355255407</t>
  </si>
  <si>
    <t>107</t>
  </si>
  <si>
    <t>7498457010</t>
  </si>
  <si>
    <t>Měření intenzity osvětlení instalovaného v rozsahu 1 000 m2 zjišťované plochy</t>
  </si>
  <si>
    <t>80248399</t>
  </si>
  <si>
    <t>SO 18.2 - Zemní práce</t>
  </si>
  <si>
    <t>460030015</t>
  </si>
  <si>
    <t>Odstranění travnatého porostu, kosení a shrabávání trávy</t>
  </si>
  <si>
    <t>987134592</t>
  </si>
  <si>
    <t>460030039</t>
  </si>
  <si>
    <t>Rozebrání dlažeb ručně z dlaždic zámkových do písku spáry nezalité</t>
  </si>
  <si>
    <t>-752050916</t>
  </si>
  <si>
    <t>460080112</t>
  </si>
  <si>
    <t>Bourání základu betonového se záhozem jámy sypaninou</t>
  </si>
  <si>
    <t>1092104845</t>
  </si>
  <si>
    <t>460110001</t>
  </si>
  <si>
    <t>Čerpání vody na dopravní výšku do 10 m průměrný přítok do 400 litrů/min</t>
  </si>
  <si>
    <t>1279904308</t>
  </si>
  <si>
    <t>460150164</t>
  </si>
  <si>
    <t>Hloubení kabelových zapažených i nezapažených rýh ručně š 35 cm, hl 80 cm, v hornině tř 4</t>
  </si>
  <si>
    <t>1950665382</t>
  </si>
  <si>
    <t>460230414</t>
  </si>
  <si>
    <t>Odkop zeminy ručně s vodorovným přemístěním do 50 m na skládku v hornině tř 3 a 4</t>
  </si>
  <si>
    <t>1947954570</t>
  </si>
  <si>
    <t>596991112</t>
  </si>
  <si>
    <t>Řezání betonové, kameninové a kamenné dlažby do oblouku tl do 80 mm</t>
  </si>
  <si>
    <t>1253516418</t>
  </si>
  <si>
    <t>572251221</t>
  </si>
  <si>
    <t>Vyspravení výtluků litým asfaltem MA (LA) tl do 30 mm s vtlač kamenivem při ploše přes 10% na 1 km</t>
  </si>
  <si>
    <t>-1913264474</t>
  </si>
  <si>
    <t>11162200</t>
  </si>
  <si>
    <t>asfalt silniční modifikovaný</t>
  </si>
  <si>
    <t>756627510</t>
  </si>
  <si>
    <t>460310102</t>
  </si>
  <si>
    <t>Řízený zemní protlak strojně v hornině tř 1 až 4 hloubky do 6 m vnějšího průměru do 90 mm</t>
  </si>
  <si>
    <t>-1037804632</t>
  </si>
  <si>
    <t>460050704</t>
  </si>
  <si>
    <t>Hloubení nezapažených jam pro stožáry veřejného osvětlení ručně v hornině tř 4</t>
  </si>
  <si>
    <t>1065650736</t>
  </si>
  <si>
    <t>460080033</t>
  </si>
  <si>
    <t>Základové konstrukce ze ŽB tř. C 16/20</t>
  </si>
  <si>
    <t>1376918777</t>
  </si>
  <si>
    <t>58932571</t>
  </si>
  <si>
    <t>beton C 16/20 X0,XC1 kamenivo frakce 0/16</t>
  </si>
  <si>
    <t>-1550708436</t>
  </si>
  <si>
    <t>286102220</t>
  </si>
  <si>
    <t>trubka PVC tlaková PN 10 hrdlovaná vodovodní DN 300 D 315 x 12,délka  6 mm</t>
  </si>
  <si>
    <t>309197298</t>
  </si>
  <si>
    <t>460400071</t>
  </si>
  <si>
    <t>Pažení příložné plné výkopů jam hloubky do 4 m</t>
  </si>
  <si>
    <t>-1458467449</t>
  </si>
  <si>
    <t>460400121</t>
  </si>
  <si>
    <t>Odstranění pažení příložného plného výkopů rýh kabelových hloubky do 2 m</t>
  </si>
  <si>
    <t>-2144865675</t>
  </si>
  <si>
    <t>460470001</t>
  </si>
  <si>
    <t>Provizorní zajištění potrubí ve výkopech při křížení s kabelem</t>
  </si>
  <si>
    <t>-443442116</t>
  </si>
  <si>
    <t>460470011</t>
  </si>
  <si>
    <t>Provizorní zajištění kabelů ve výkopech při jejich křížení</t>
  </si>
  <si>
    <t>-951367176</t>
  </si>
  <si>
    <t>460470012</t>
  </si>
  <si>
    <t>Provizorní zajištění kabelů ve výkopech při jejich souběhu</t>
  </si>
  <si>
    <t>1677478408</t>
  </si>
  <si>
    <t>460421281</t>
  </si>
  <si>
    <t>Lože kabelů z prohozeného výkopku tl 5 cm nad kabel, kryté plastovou folií, š lože do 25 cm</t>
  </si>
  <si>
    <t>-1255464256</t>
  </si>
  <si>
    <t>460510054</t>
  </si>
  <si>
    <t>Kabelové prostupy z trub plastových do rýhy bez obsypu, průměru do 10 cm</t>
  </si>
  <si>
    <t>1876930565</t>
  </si>
  <si>
    <t>34571350</t>
  </si>
  <si>
    <t>trubka elektroinstalační ohebná dvouplášťová korugovaná (chránička) D 32/40mm, HDPE+LDPE</t>
  </si>
  <si>
    <t>700437726</t>
  </si>
  <si>
    <t>460490014</t>
  </si>
  <si>
    <t>Krytí kabelů výstražnou fólií šířky 40 cm</t>
  </si>
  <si>
    <t>1485476127</t>
  </si>
  <si>
    <t>460560164</t>
  </si>
  <si>
    <t>Zásyp rýh ručně šířky 35 cm, hloubky 80 cm, z horniny třídy 4</t>
  </si>
  <si>
    <t>-46028140</t>
  </si>
  <si>
    <t>460650173</t>
  </si>
  <si>
    <t>Očištění kostek kamenných mozaikových z rozebraných dlažeb</t>
  </si>
  <si>
    <t>-1484077780</t>
  </si>
  <si>
    <t>460650932</t>
  </si>
  <si>
    <t>Kladení dlažby po překopech dlaždice betonové zámkové do lože z kameniva těženého</t>
  </si>
  <si>
    <t>-1220311916</t>
  </si>
  <si>
    <t>460270244</t>
  </si>
  <si>
    <t>Zazdívka otvorů cihlami pálenými plochy do 0,09 m2 a tloušťky do 60 cm</t>
  </si>
  <si>
    <t>2017755076</t>
  </si>
  <si>
    <t>59071004</t>
  </si>
  <si>
    <t>pěna pistolová PUR izolační jednosložková</t>
  </si>
  <si>
    <t>litr</t>
  </si>
  <si>
    <t>-1705563273</t>
  </si>
  <si>
    <t>460620014</t>
  </si>
  <si>
    <t>Provizorní úprava terénu se zhutněním v hornině tř I skupiny 4</t>
  </si>
  <si>
    <t>-1440622802</t>
  </si>
  <si>
    <t>58156546</t>
  </si>
  <si>
    <t>písek křemičitý frakce 0,3/0,8mm</t>
  </si>
  <si>
    <t>-668000936</t>
  </si>
  <si>
    <t>997013601</t>
  </si>
  <si>
    <t>Poplatek za uložení na skládce (skládkovné) stavebního odpadu betonového kód odpadu 17 01 01</t>
  </si>
  <si>
    <t>398387578</t>
  </si>
  <si>
    <t>469972111</t>
  </si>
  <si>
    <t>Odvoz suti a vybouraných hmot při elektromontážích do 1 km</t>
  </si>
  <si>
    <t>1206837850</t>
  </si>
  <si>
    <t>469972121</t>
  </si>
  <si>
    <t>Příplatek k odvozu suti a vybouraných hmot při elektromontážích za každý další 1 km</t>
  </si>
  <si>
    <t>-1074027064</t>
  </si>
  <si>
    <t>SO 18.3 - VON</t>
  </si>
  <si>
    <t xml:space="preserve"> Libor Brabenec</t>
  </si>
  <si>
    <t>010001000</t>
  </si>
  <si>
    <t>Průzkumné, geodetické a projektové práce</t>
  </si>
  <si>
    <t>Ks</t>
  </si>
  <si>
    <t>4111723</t>
  </si>
  <si>
    <t>012303000</t>
  </si>
  <si>
    <t>Geodetické práce po výstavbě</t>
  </si>
  <si>
    <t>-498768332</t>
  </si>
  <si>
    <t>013244000</t>
  </si>
  <si>
    <t>Dokumentace pro provádění stavby</t>
  </si>
  <si>
    <t>ks</t>
  </si>
  <si>
    <t>1024</t>
  </si>
  <si>
    <t>166153138</t>
  </si>
  <si>
    <t>013254000</t>
  </si>
  <si>
    <t>Dokumentace skutečného provedení stavby</t>
  </si>
  <si>
    <t>-313554669</t>
  </si>
  <si>
    <t>020001000</t>
  </si>
  <si>
    <t>Příprava staveniště</t>
  </si>
  <si>
    <t>1138463069</t>
  </si>
  <si>
    <t>030001000</t>
  </si>
  <si>
    <t>Zařízení staveniště</t>
  </si>
  <si>
    <t>-185373481</t>
  </si>
  <si>
    <t>070001000</t>
  </si>
  <si>
    <t>Provozní vlivy</t>
  </si>
  <si>
    <t>1696567573</t>
  </si>
  <si>
    <t>074002000</t>
  </si>
  <si>
    <t>Železniční a městský kolejový provoz</t>
  </si>
  <si>
    <t>-1754358938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</si>
  <si>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</si>
  <si>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</si>
  <si>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</si>
  <si>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</si>
  <si>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</si>
  <si>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</si>
  <si>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</si>
  <si>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</si>
  <si>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</si>
  <si>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</si>
  <si>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</si>
  <si>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</si>
  <si>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</si>
  <si>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</si>
  <si>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</si>
  <si>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</si>
  <si>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</si>
  <si>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</si>
  <si>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</si>
  <si>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</si>
  <si>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</si>
  <si>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</si>
  <si>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</si>
  <si>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</si>
  <si>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</si>
  <si>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</si>
  <si>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</si>
  <si>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</si>
  <si>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</si>
  <si>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</si>
  <si>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</si>
  <si>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</si>
  <si>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</si>
  <si>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</si>
  <si>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</si>
  <si>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</si>
  <si>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</si>
  <si>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</si>
  <si>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</si>
  <si>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</si>
  <si>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</si>
  <si>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</si>
  <si>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</si>
  <si>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</si>
  <si>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</si>
  <si>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</si>
  <si>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</si>
  <si>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</si>
  <si>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</si>
  <si>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</si>
  <si>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</si>
  <si>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</si>
  <si>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</si>
  <si>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</si>
  <si>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</si>
  <si>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</si>
  <si>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</si>
  <si>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</si>
  <si>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</si>
  <si>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</si>
  <si>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</si>
  <si>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</si>
  <si>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</si>
  <si>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</si>
  <si>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</si>
  <si>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</si>
  <si>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</si>
  <si>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</si>
  <si>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</si>
  <si>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</si>
  <si>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</si>
  <si>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</si>
  <si>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</si>
  <si>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</si>
  <si>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</si>
  <si>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</si>
  <si>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</si>
  <si>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</si>
  <si>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</si>
  <si>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</si>
  <si>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</si>
  <si>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</si>
  <si>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</si>
  <si>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</si>
  <si>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</si>
  <si>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</si>
  <si>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</si>
  <si>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</si>
  <si>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</si>
  <si>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</si>
  <si>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</si>
  <si>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</si>
  <si>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</si>
  <si>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</si>
  <si>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</si>
  <si>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</si>
  <si>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</si>
  <si>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</si>
  <si>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</si>
  <si>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</si>
  <si>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</si>
  <si>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</si>
  <si>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</si>
  <si>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</si>
  <si>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</si>
  <si>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</si>
  <si>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</si>
  <si>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</si>
  <si>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</si>
  <si>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</si>
  <si>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</si>
  <si>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</si>
  <si>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</si>
  <si>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</si>
  <si>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</si>
  <si>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</si>
  <si>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</si>
  <si>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</si>
  <si>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</si>
  <si>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</si>
  <si>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</si>
  <si>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</si>
  <si>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</si>
  <si>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</si>
  <si>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</si>
  <si>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</si>
  <si>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</si>
  <si>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</si>
  <si>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</si>
  <si>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</si>
  <si>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</si>
  <si>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</si>
  <si>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</si>
  <si>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</si>
  <si>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</si>
  <si>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</si>
  <si>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</si>
  <si>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</si>
  <si>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</si>
  <si>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</si>
  <si>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</si>
  <si>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</si>
  <si>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</si>
  <si>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</si>
  <si>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</si>
  <si>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</si>
  <si>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</si>
  <si>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</si>
  <si>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</si>
  <si>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</si>
  <si>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</si>
  <si>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</si>
  <si>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</si>
  <si>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</si>
  <si>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</si>
  <si>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</si>
  <si>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</si>
  <si>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</si>
  <si>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</si>
  <si>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</si>
  <si>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</si>
  <si>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</si>
  <si>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</si>
  <si>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</si>
  <si>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</si>
  <si>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</si>
  <si>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</si>
  <si>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</si>
  <si>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</si>
  <si>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</si>
  <si>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</si>
  <si>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</si>
  <si>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</si>
  <si>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</si>
  <si>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</si>
  <si>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</si>
  <si>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</si>
  <si>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</si>
  <si>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</si>
  <si>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</si>
  <si>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</si>
  <si>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</si>
  <si>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</si>
  <si>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</si>
  <si>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r>
      <rPr>
        <i/>
        <sz val="7"/>
        <rFont val="Arial CE"/>
        <family val="2"/>
        <charset val="238"/>
      </rPr>
      <t>Poznámka k položce:_x000D_</t>
    </r>
    <r>
      <rPr>
        <b/>
        <i/>
        <sz val="7"/>
        <color rgb="FFFF0000"/>
        <rFont val="Arial CE"/>
        <family val="2"/>
        <charset val="238"/>
      </rPr>
      <t xml:space="preserve">
Dodá zadavatel SŽ, s. o., OŘ Plzeň!  N E O C E Ň O V A T !_x000D_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</si>
</sst>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b/>
      <i/>
      <sz val="11"/>
      <color rgb="FFFF0000"/>
      <name val="Trebuchet MS"/>
      <family val="2"/>
      <charset val="238"/>
    </font>
    <font>
      <b/>
      <sz val="14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i/>
      <sz val="7"/>
      <color rgb="FFFF0000"/>
      <name val="Arial CE"/>
      <family val="2"/>
      <charset val="238"/>
    </font>
    <font>
      <i/>
      <sz val="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2" fillId="2" borderId="20" xfId="0" applyFont="1" applyFill="1" applyBorder="1" applyAlignment="1" applyProtection="1">
      <alignment horizontal="left" vertical="center"/>
      <protection locked="0"/>
    </xf>
    <xf numFmtId="0" fontId="32" fillId="0" borderId="21" xfId="0" applyFont="1" applyBorder="1" applyAlignment="1" applyProtection="1">
      <alignment horizontal="center" vertical="center"/>
    </xf>
    <xf numFmtId="167" fontId="18" fillId="2" borderId="23" xfId="0" applyNumberFormat="1" applyFont="1" applyFill="1" applyBorder="1" applyAlignment="1" applyProtection="1">
      <alignment vertical="center"/>
      <protection locked="0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23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right"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  <xf numFmtId="4" fontId="47" fillId="5" borderId="32" xfId="0" applyNumberFormat="1" applyFont="1" applyFill="1" applyBorder="1" applyAlignment="1" applyProtection="1">
      <alignment vertical="center"/>
      <protection locked="0"/>
    </xf>
    <xf numFmtId="0" fontId="50" fillId="0" borderId="0" xfId="0" applyFont="1" applyAlignment="1" applyProtection="1">
      <alignment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81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343"/>
      <c r="AS2" s="343"/>
      <c r="AT2" s="343"/>
      <c r="AU2" s="343"/>
      <c r="AV2" s="343"/>
      <c r="AW2" s="343"/>
      <c r="AX2" s="343"/>
      <c r="AY2" s="343"/>
      <c r="AZ2" s="343"/>
      <c r="BA2" s="343"/>
      <c r="BB2" s="343"/>
      <c r="BC2" s="343"/>
      <c r="BD2" s="343"/>
      <c r="BE2" s="343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327" t="s">
        <v>14</v>
      </c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  <c r="AB5" s="328"/>
      <c r="AC5" s="328"/>
      <c r="AD5" s="328"/>
      <c r="AE5" s="328"/>
      <c r="AF5" s="328"/>
      <c r="AG5" s="328"/>
      <c r="AH5" s="328"/>
      <c r="AI5" s="328"/>
      <c r="AJ5" s="328"/>
      <c r="AK5" s="328"/>
      <c r="AL5" s="328"/>
      <c r="AM5" s="328"/>
      <c r="AN5" s="328"/>
      <c r="AO5" s="328"/>
      <c r="AP5" s="20"/>
      <c r="AQ5" s="20"/>
      <c r="AR5" s="18"/>
      <c r="BE5" s="324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329" t="s">
        <v>17</v>
      </c>
      <c r="L6" s="328"/>
      <c r="M6" s="328"/>
      <c r="N6" s="328"/>
      <c r="O6" s="328"/>
      <c r="P6" s="328"/>
      <c r="Q6" s="328"/>
      <c r="R6" s="328"/>
      <c r="S6" s="328"/>
      <c r="T6" s="328"/>
      <c r="U6" s="328"/>
      <c r="V6" s="328"/>
      <c r="W6" s="328"/>
      <c r="X6" s="328"/>
      <c r="Y6" s="328"/>
      <c r="Z6" s="328"/>
      <c r="AA6" s="328"/>
      <c r="AB6" s="328"/>
      <c r="AC6" s="328"/>
      <c r="AD6" s="328"/>
      <c r="AE6" s="328"/>
      <c r="AF6" s="328"/>
      <c r="AG6" s="328"/>
      <c r="AH6" s="328"/>
      <c r="AI6" s="328"/>
      <c r="AJ6" s="328"/>
      <c r="AK6" s="328"/>
      <c r="AL6" s="328"/>
      <c r="AM6" s="328"/>
      <c r="AN6" s="328"/>
      <c r="AO6" s="328"/>
      <c r="AP6" s="20"/>
      <c r="AQ6" s="20"/>
      <c r="AR6" s="18"/>
      <c r="BE6" s="325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21</v>
      </c>
      <c r="AO7" s="20"/>
      <c r="AP7" s="20"/>
      <c r="AQ7" s="20"/>
      <c r="AR7" s="18"/>
      <c r="BE7" s="325"/>
      <c r="BS7" s="15" t="s">
        <v>6</v>
      </c>
    </row>
    <row r="8" spans="1:74" s="1" customFormat="1" ht="12" customHeight="1">
      <c r="B8" s="19"/>
      <c r="C8" s="20"/>
      <c r="D8" s="27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24</v>
      </c>
      <c r="AL8" s="20"/>
      <c r="AM8" s="20"/>
      <c r="AN8" s="28" t="s">
        <v>25</v>
      </c>
      <c r="AO8" s="20"/>
      <c r="AP8" s="20"/>
      <c r="AQ8" s="20"/>
      <c r="AR8" s="18"/>
      <c r="BE8" s="325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325"/>
      <c r="BS9" s="15" t="s">
        <v>6</v>
      </c>
    </row>
    <row r="10" spans="1:74" s="1" customFormat="1" ht="12" customHeight="1">
      <c r="B10" s="19"/>
      <c r="C10" s="20"/>
      <c r="D10" s="27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27</v>
      </c>
      <c r="AL10" s="20"/>
      <c r="AM10" s="20"/>
      <c r="AN10" s="25" t="s">
        <v>28</v>
      </c>
      <c r="AO10" s="20"/>
      <c r="AP10" s="20"/>
      <c r="AQ10" s="20"/>
      <c r="AR10" s="18"/>
      <c r="BE10" s="325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29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30</v>
      </c>
      <c r="AL11" s="20"/>
      <c r="AM11" s="20"/>
      <c r="AN11" s="25" t="s">
        <v>31</v>
      </c>
      <c r="AO11" s="20"/>
      <c r="AP11" s="20"/>
      <c r="AQ11" s="20"/>
      <c r="AR11" s="18"/>
      <c r="BE11" s="325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325"/>
      <c r="BS12" s="15" t="s">
        <v>6</v>
      </c>
    </row>
    <row r="13" spans="1:74" s="1" customFormat="1" ht="12" customHeight="1">
      <c r="B13" s="19"/>
      <c r="C13" s="20"/>
      <c r="D13" s="27" t="s">
        <v>32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27</v>
      </c>
      <c r="AL13" s="20"/>
      <c r="AM13" s="20"/>
      <c r="AN13" s="29" t="s">
        <v>33</v>
      </c>
      <c r="AO13" s="20"/>
      <c r="AP13" s="20"/>
      <c r="AQ13" s="20"/>
      <c r="AR13" s="18"/>
      <c r="BE13" s="325"/>
      <c r="BS13" s="15" t="s">
        <v>6</v>
      </c>
    </row>
    <row r="14" spans="1:74">
      <c r="B14" s="19"/>
      <c r="C14" s="20"/>
      <c r="D14" s="20"/>
      <c r="E14" s="330" t="s">
        <v>33</v>
      </c>
      <c r="F14" s="331"/>
      <c r="G14" s="331"/>
      <c r="H14" s="331"/>
      <c r="I14" s="331"/>
      <c r="J14" s="331"/>
      <c r="K14" s="331"/>
      <c r="L14" s="331"/>
      <c r="M14" s="331"/>
      <c r="N14" s="331"/>
      <c r="O14" s="331"/>
      <c r="P14" s="331"/>
      <c r="Q14" s="331"/>
      <c r="R14" s="331"/>
      <c r="S14" s="331"/>
      <c r="T14" s="331"/>
      <c r="U14" s="331"/>
      <c r="V14" s="331"/>
      <c r="W14" s="331"/>
      <c r="X14" s="331"/>
      <c r="Y14" s="331"/>
      <c r="Z14" s="331"/>
      <c r="AA14" s="331"/>
      <c r="AB14" s="331"/>
      <c r="AC14" s="331"/>
      <c r="AD14" s="331"/>
      <c r="AE14" s="331"/>
      <c r="AF14" s="331"/>
      <c r="AG14" s="331"/>
      <c r="AH14" s="331"/>
      <c r="AI14" s="331"/>
      <c r="AJ14" s="331"/>
      <c r="AK14" s="27" t="s">
        <v>30</v>
      </c>
      <c r="AL14" s="20"/>
      <c r="AM14" s="20"/>
      <c r="AN14" s="29" t="s">
        <v>33</v>
      </c>
      <c r="AO14" s="20"/>
      <c r="AP14" s="20"/>
      <c r="AQ14" s="20"/>
      <c r="AR14" s="18"/>
      <c r="BE14" s="325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325"/>
      <c r="BS15" s="15" t="s">
        <v>4</v>
      </c>
    </row>
    <row r="16" spans="1:74" s="1" customFormat="1" ht="12" customHeight="1">
      <c r="B16" s="19"/>
      <c r="C16" s="20"/>
      <c r="D16" s="27" t="s">
        <v>34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27</v>
      </c>
      <c r="AL16" s="20"/>
      <c r="AM16" s="20"/>
      <c r="AN16" s="25" t="s">
        <v>35</v>
      </c>
      <c r="AO16" s="20"/>
      <c r="AP16" s="20"/>
      <c r="AQ16" s="20"/>
      <c r="AR16" s="18"/>
      <c r="BE16" s="325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36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30</v>
      </c>
      <c r="AL17" s="20"/>
      <c r="AM17" s="20"/>
      <c r="AN17" s="25" t="s">
        <v>35</v>
      </c>
      <c r="AO17" s="20"/>
      <c r="AP17" s="20"/>
      <c r="AQ17" s="20"/>
      <c r="AR17" s="18"/>
      <c r="BE17" s="325"/>
      <c r="BS17" s="15" t="s">
        <v>37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325"/>
      <c r="BS18" s="15" t="s">
        <v>6</v>
      </c>
    </row>
    <row r="19" spans="1:71" s="1" customFormat="1" ht="12" customHeight="1">
      <c r="B19" s="19"/>
      <c r="C19" s="20"/>
      <c r="D19" s="27" t="s">
        <v>38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27</v>
      </c>
      <c r="AL19" s="20"/>
      <c r="AM19" s="20"/>
      <c r="AN19" s="25" t="s">
        <v>35</v>
      </c>
      <c r="AO19" s="20"/>
      <c r="AP19" s="20"/>
      <c r="AQ19" s="20"/>
      <c r="AR19" s="18"/>
      <c r="BE19" s="325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39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30</v>
      </c>
      <c r="AL20" s="20"/>
      <c r="AM20" s="20"/>
      <c r="AN20" s="25" t="s">
        <v>35</v>
      </c>
      <c r="AO20" s="20"/>
      <c r="AP20" s="20"/>
      <c r="AQ20" s="20"/>
      <c r="AR20" s="18"/>
      <c r="BE20" s="325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325"/>
    </row>
    <row r="22" spans="1:71" s="1" customFormat="1" ht="12" customHeight="1">
      <c r="B22" s="19"/>
      <c r="C22" s="20"/>
      <c r="D22" s="27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325"/>
    </row>
    <row r="23" spans="1:71" s="1" customFormat="1" ht="72" customHeight="1">
      <c r="B23" s="19"/>
      <c r="C23" s="20"/>
      <c r="D23" s="20"/>
      <c r="E23" s="332" t="s">
        <v>41</v>
      </c>
      <c r="F23" s="332"/>
      <c r="G23" s="332"/>
      <c r="H23" s="332"/>
      <c r="I23" s="332"/>
      <c r="J23" s="332"/>
      <c r="K23" s="332"/>
      <c r="L23" s="332"/>
      <c r="M23" s="332"/>
      <c r="N23" s="332"/>
      <c r="O23" s="332"/>
      <c r="P23" s="332"/>
      <c r="Q23" s="332"/>
      <c r="R23" s="332"/>
      <c r="S23" s="332"/>
      <c r="T23" s="332"/>
      <c r="U23" s="332"/>
      <c r="V23" s="332"/>
      <c r="W23" s="332"/>
      <c r="X23" s="332"/>
      <c r="Y23" s="332"/>
      <c r="Z23" s="332"/>
      <c r="AA23" s="332"/>
      <c r="AB23" s="332"/>
      <c r="AC23" s="332"/>
      <c r="AD23" s="332"/>
      <c r="AE23" s="332"/>
      <c r="AF23" s="332"/>
      <c r="AG23" s="332"/>
      <c r="AH23" s="332"/>
      <c r="AI23" s="332"/>
      <c r="AJ23" s="332"/>
      <c r="AK23" s="332"/>
      <c r="AL23" s="332"/>
      <c r="AM23" s="332"/>
      <c r="AN23" s="332"/>
      <c r="AO23" s="20"/>
      <c r="AP23" s="20"/>
      <c r="AQ23" s="20"/>
      <c r="AR23" s="18"/>
      <c r="BE23" s="325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325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325"/>
    </row>
    <row r="26" spans="1:71" s="2" customFormat="1" ht="25.9" customHeight="1">
      <c r="A26" s="32"/>
      <c r="B26" s="33"/>
      <c r="C26" s="34"/>
      <c r="D26" s="35" t="s">
        <v>42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33">
        <f>ROUND(AG54,2)</f>
        <v>0</v>
      </c>
      <c r="AL26" s="334"/>
      <c r="AM26" s="334"/>
      <c r="AN26" s="334"/>
      <c r="AO26" s="334"/>
      <c r="AP26" s="34"/>
      <c r="AQ26" s="34"/>
      <c r="AR26" s="37"/>
      <c r="BE26" s="325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325"/>
    </row>
    <row r="28" spans="1:71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35" t="s">
        <v>43</v>
      </c>
      <c r="M28" s="335"/>
      <c r="N28" s="335"/>
      <c r="O28" s="335"/>
      <c r="P28" s="335"/>
      <c r="Q28" s="34"/>
      <c r="R28" s="34"/>
      <c r="S28" s="34"/>
      <c r="T28" s="34"/>
      <c r="U28" s="34"/>
      <c r="V28" s="34"/>
      <c r="W28" s="335" t="s">
        <v>44</v>
      </c>
      <c r="X28" s="335"/>
      <c r="Y28" s="335"/>
      <c r="Z28" s="335"/>
      <c r="AA28" s="335"/>
      <c r="AB28" s="335"/>
      <c r="AC28" s="335"/>
      <c r="AD28" s="335"/>
      <c r="AE28" s="335"/>
      <c r="AF28" s="34"/>
      <c r="AG28" s="34"/>
      <c r="AH28" s="34"/>
      <c r="AI28" s="34"/>
      <c r="AJ28" s="34"/>
      <c r="AK28" s="335" t="s">
        <v>45</v>
      </c>
      <c r="AL28" s="335"/>
      <c r="AM28" s="335"/>
      <c r="AN28" s="335"/>
      <c r="AO28" s="335"/>
      <c r="AP28" s="34"/>
      <c r="AQ28" s="34"/>
      <c r="AR28" s="37"/>
      <c r="BE28" s="325"/>
    </row>
    <row r="29" spans="1:71" s="3" customFormat="1" ht="14.45" customHeight="1">
      <c r="B29" s="38"/>
      <c r="C29" s="39"/>
      <c r="D29" s="27" t="s">
        <v>46</v>
      </c>
      <c r="E29" s="39"/>
      <c r="F29" s="27" t="s">
        <v>47</v>
      </c>
      <c r="G29" s="39"/>
      <c r="H29" s="39"/>
      <c r="I29" s="39"/>
      <c r="J29" s="39"/>
      <c r="K29" s="39"/>
      <c r="L29" s="338">
        <v>0.21</v>
      </c>
      <c r="M29" s="337"/>
      <c r="N29" s="337"/>
      <c r="O29" s="337"/>
      <c r="P29" s="337"/>
      <c r="Q29" s="39"/>
      <c r="R29" s="39"/>
      <c r="S29" s="39"/>
      <c r="T29" s="39"/>
      <c r="U29" s="39"/>
      <c r="V29" s="39"/>
      <c r="W29" s="336">
        <f>ROUND(AZ54, 2)</f>
        <v>0</v>
      </c>
      <c r="X29" s="337"/>
      <c r="Y29" s="337"/>
      <c r="Z29" s="337"/>
      <c r="AA29" s="337"/>
      <c r="AB29" s="337"/>
      <c r="AC29" s="337"/>
      <c r="AD29" s="337"/>
      <c r="AE29" s="337"/>
      <c r="AF29" s="39"/>
      <c r="AG29" s="39"/>
      <c r="AH29" s="39"/>
      <c r="AI29" s="39"/>
      <c r="AJ29" s="39"/>
      <c r="AK29" s="336">
        <f>ROUND(AV54, 2)</f>
        <v>0</v>
      </c>
      <c r="AL29" s="337"/>
      <c r="AM29" s="337"/>
      <c r="AN29" s="337"/>
      <c r="AO29" s="337"/>
      <c r="AP29" s="39"/>
      <c r="AQ29" s="39"/>
      <c r="AR29" s="40"/>
      <c r="BE29" s="326"/>
    </row>
    <row r="30" spans="1:71" s="3" customFormat="1" ht="14.45" customHeight="1">
      <c r="B30" s="38"/>
      <c r="C30" s="39"/>
      <c r="D30" s="39"/>
      <c r="E30" s="39"/>
      <c r="F30" s="27" t="s">
        <v>48</v>
      </c>
      <c r="G30" s="39"/>
      <c r="H30" s="39"/>
      <c r="I30" s="39"/>
      <c r="J30" s="39"/>
      <c r="K30" s="39"/>
      <c r="L30" s="338">
        <v>0.15</v>
      </c>
      <c r="M30" s="337"/>
      <c r="N30" s="337"/>
      <c r="O30" s="337"/>
      <c r="P30" s="337"/>
      <c r="Q30" s="39"/>
      <c r="R30" s="39"/>
      <c r="S30" s="39"/>
      <c r="T30" s="39"/>
      <c r="U30" s="39"/>
      <c r="V30" s="39"/>
      <c r="W30" s="336">
        <f>ROUND(BA54, 2)</f>
        <v>0</v>
      </c>
      <c r="X30" s="337"/>
      <c r="Y30" s="337"/>
      <c r="Z30" s="337"/>
      <c r="AA30" s="337"/>
      <c r="AB30" s="337"/>
      <c r="AC30" s="337"/>
      <c r="AD30" s="337"/>
      <c r="AE30" s="337"/>
      <c r="AF30" s="39"/>
      <c r="AG30" s="39"/>
      <c r="AH30" s="39"/>
      <c r="AI30" s="39"/>
      <c r="AJ30" s="39"/>
      <c r="AK30" s="336">
        <f>ROUND(AW54, 2)</f>
        <v>0</v>
      </c>
      <c r="AL30" s="337"/>
      <c r="AM30" s="337"/>
      <c r="AN30" s="337"/>
      <c r="AO30" s="337"/>
      <c r="AP30" s="39"/>
      <c r="AQ30" s="39"/>
      <c r="AR30" s="40"/>
      <c r="BE30" s="326"/>
    </row>
    <row r="31" spans="1:71" s="3" customFormat="1" ht="14.45" hidden="1" customHeight="1">
      <c r="B31" s="38"/>
      <c r="C31" s="39"/>
      <c r="D31" s="39"/>
      <c r="E31" s="39"/>
      <c r="F31" s="27" t="s">
        <v>49</v>
      </c>
      <c r="G31" s="39"/>
      <c r="H31" s="39"/>
      <c r="I31" s="39"/>
      <c r="J31" s="39"/>
      <c r="K31" s="39"/>
      <c r="L31" s="338">
        <v>0.21</v>
      </c>
      <c r="M31" s="337"/>
      <c r="N31" s="337"/>
      <c r="O31" s="337"/>
      <c r="P31" s="337"/>
      <c r="Q31" s="39"/>
      <c r="R31" s="39"/>
      <c r="S31" s="39"/>
      <c r="T31" s="39"/>
      <c r="U31" s="39"/>
      <c r="V31" s="39"/>
      <c r="W31" s="336">
        <f>ROUND(BB54, 2)</f>
        <v>0</v>
      </c>
      <c r="X31" s="337"/>
      <c r="Y31" s="337"/>
      <c r="Z31" s="337"/>
      <c r="AA31" s="337"/>
      <c r="AB31" s="337"/>
      <c r="AC31" s="337"/>
      <c r="AD31" s="337"/>
      <c r="AE31" s="337"/>
      <c r="AF31" s="39"/>
      <c r="AG31" s="39"/>
      <c r="AH31" s="39"/>
      <c r="AI31" s="39"/>
      <c r="AJ31" s="39"/>
      <c r="AK31" s="336">
        <v>0</v>
      </c>
      <c r="AL31" s="337"/>
      <c r="AM31" s="337"/>
      <c r="AN31" s="337"/>
      <c r="AO31" s="337"/>
      <c r="AP31" s="39"/>
      <c r="AQ31" s="39"/>
      <c r="AR31" s="40"/>
      <c r="BE31" s="326"/>
    </row>
    <row r="32" spans="1:71" s="3" customFormat="1" ht="14.45" hidden="1" customHeight="1">
      <c r="B32" s="38"/>
      <c r="C32" s="39"/>
      <c r="D32" s="39"/>
      <c r="E32" s="39"/>
      <c r="F32" s="27" t="s">
        <v>50</v>
      </c>
      <c r="G32" s="39"/>
      <c r="H32" s="39"/>
      <c r="I32" s="39"/>
      <c r="J32" s="39"/>
      <c r="K32" s="39"/>
      <c r="L32" s="338">
        <v>0.15</v>
      </c>
      <c r="M32" s="337"/>
      <c r="N32" s="337"/>
      <c r="O32" s="337"/>
      <c r="P32" s="337"/>
      <c r="Q32" s="39"/>
      <c r="R32" s="39"/>
      <c r="S32" s="39"/>
      <c r="T32" s="39"/>
      <c r="U32" s="39"/>
      <c r="V32" s="39"/>
      <c r="W32" s="336">
        <f>ROUND(BC54, 2)</f>
        <v>0</v>
      </c>
      <c r="X32" s="337"/>
      <c r="Y32" s="337"/>
      <c r="Z32" s="337"/>
      <c r="AA32" s="337"/>
      <c r="AB32" s="337"/>
      <c r="AC32" s="337"/>
      <c r="AD32" s="337"/>
      <c r="AE32" s="337"/>
      <c r="AF32" s="39"/>
      <c r="AG32" s="39"/>
      <c r="AH32" s="39"/>
      <c r="AI32" s="39"/>
      <c r="AJ32" s="39"/>
      <c r="AK32" s="336">
        <v>0</v>
      </c>
      <c r="AL32" s="337"/>
      <c r="AM32" s="337"/>
      <c r="AN32" s="337"/>
      <c r="AO32" s="337"/>
      <c r="AP32" s="39"/>
      <c r="AQ32" s="39"/>
      <c r="AR32" s="40"/>
      <c r="BE32" s="326"/>
    </row>
    <row r="33" spans="1:57" s="3" customFormat="1" ht="14.45" hidden="1" customHeight="1">
      <c r="B33" s="38"/>
      <c r="C33" s="39"/>
      <c r="D33" s="39"/>
      <c r="E33" s="39"/>
      <c r="F33" s="27" t="s">
        <v>51</v>
      </c>
      <c r="G33" s="39"/>
      <c r="H33" s="39"/>
      <c r="I33" s="39"/>
      <c r="J33" s="39"/>
      <c r="K33" s="39"/>
      <c r="L33" s="338">
        <v>0</v>
      </c>
      <c r="M33" s="337"/>
      <c r="N33" s="337"/>
      <c r="O33" s="337"/>
      <c r="P33" s="337"/>
      <c r="Q33" s="39"/>
      <c r="R33" s="39"/>
      <c r="S33" s="39"/>
      <c r="T33" s="39"/>
      <c r="U33" s="39"/>
      <c r="V33" s="39"/>
      <c r="W33" s="336">
        <f>ROUND(BD54, 2)</f>
        <v>0</v>
      </c>
      <c r="X33" s="337"/>
      <c r="Y33" s="337"/>
      <c r="Z33" s="337"/>
      <c r="AA33" s="337"/>
      <c r="AB33" s="337"/>
      <c r="AC33" s="337"/>
      <c r="AD33" s="337"/>
      <c r="AE33" s="337"/>
      <c r="AF33" s="39"/>
      <c r="AG33" s="39"/>
      <c r="AH33" s="39"/>
      <c r="AI33" s="39"/>
      <c r="AJ33" s="39"/>
      <c r="AK33" s="336">
        <v>0</v>
      </c>
      <c r="AL33" s="337"/>
      <c r="AM33" s="337"/>
      <c r="AN33" s="337"/>
      <c r="AO33" s="337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52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53</v>
      </c>
      <c r="U35" s="43"/>
      <c r="V35" s="43"/>
      <c r="W35" s="43"/>
      <c r="X35" s="342" t="s">
        <v>54</v>
      </c>
      <c r="Y35" s="340"/>
      <c r="Z35" s="340"/>
      <c r="AA35" s="340"/>
      <c r="AB35" s="340"/>
      <c r="AC35" s="43"/>
      <c r="AD35" s="43"/>
      <c r="AE35" s="43"/>
      <c r="AF35" s="43"/>
      <c r="AG35" s="43"/>
      <c r="AH35" s="43"/>
      <c r="AI35" s="43"/>
      <c r="AJ35" s="43"/>
      <c r="AK35" s="339">
        <f>SUM(AK26:AK33)</f>
        <v>0</v>
      </c>
      <c r="AL35" s="340"/>
      <c r="AM35" s="340"/>
      <c r="AN35" s="340"/>
      <c r="AO35" s="341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55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65421015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307" t="str">
        <f>K6</f>
        <v>Oprava kolejí a výhybek v žst. Volyně.</v>
      </c>
      <c r="M45" s="308"/>
      <c r="N45" s="308"/>
      <c r="O45" s="308"/>
      <c r="P45" s="308"/>
      <c r="Q45" s="308"/>
      <c r="R45" s="308"/>
      <c r="S45" s="308"/>
      <c r="T45" s="308"/>
      <c r="U45" s="308"/>
      <c r="V45" s="308"/>
      <c r="W45" s="308"/>
      <c r="X45" s="308"/>
      <c r="Y45" s="308"/>
      <c r="Z45" s="308"/>
      <c r="AA45" s="308"/>
      <c r="AB45" s="308"/>
      <c r="AC45" s="308"/>
      <c r="AD45" s="308"/>
      <c r="AE45" s="308"/>
      <c r="AF45" s="308"/>
      <c r="AG45" s="308"/>
      <c r="AH45" s="308"/>
      <c r="AI45" s="308"/>
      <c r="AJ45" s="308"/>
      <c r="AK45" s="308"/>
      <c r="AL45" s="308"/>
      <c r="AM45" s="308"/>
      <c r="AN45" s="308"/>
      <c r="AO45" s="308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22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>trať 198 dle JŘ, žst. Volyně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24</v>
      </c>
      <c r="AJ47" s="34"/>
      <c r="AK47" s="34"/>
      <c r="AL47" s="34"/>
      <c r="AM47" s="312" t="str">
        <f>IF(AN8= "","",AN8)</f>
        <v>18. 2. 2021</v>
      </c>
      <c r="AN47" s="312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2" customHeight="1">
      <c r="A49" s="32"/>
      <c r="B49" s="33"/>
      <c r="C49" s="27" t="s">
        <v>26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 xml:space="preserve">Správa železnic, státní organizace, OŘ Plzeň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34</v>
      </c>
      <c r="AJ49" s="34"/>
      <c r="AK49" s="34"/>
      <c r="AL49" s="34"/>
      <c r="AM49" s="313" t="str">
        <f>IF(E17="","",E17)</f>
        <v xml:space="preserve"> </v>
      </c>
      <c r="AN49" s="314"/>
      <c r="AO49" s="314"/>
      <c r="AP49" s="314"/>
      <c r="AQ49" s="34"/>
      <c r="AR49" s="37"/>
      <c r="AS49" s="315" t="s">
        <v>56</v>
      </c>
      <c r="AT49" s="316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2" customHeight="1">
      <c r="A50" s="32"/>
      <c r="B50" s="33"/>
      <c r="C50" s="27" t="s">
        <v>32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38</v>
      </c>
      <c r="AJ50" s="34"/>
      <c r="AK50" s="34"/>
      <c r="AL50" s="34"/>
      <c r="AM50" s="313" t="str">
        <f>IF(E20="","",E20)</f>
        <v>Libor Brabenec</v>
      </c>
      <c r="AN50" s="314"/>
      <c r="AO50" s="314"/>
      <c r="AP50" s="314"/>
      <c r="AQ50" s="34"/>
      <c r="AR50" s="37"/>
      <c r="AS50" s="317"/>
      <c r="AT50" s="318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19"/>
      <c r="AT51" s="320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311" t="s">
        <v>57</v>
      </c>
      <c r="D52" s="310"/>
      <c r="E52" s="310"/>
      <c r="F52" s="310"/>
      <c r="G52" s="310"/>
      <c r="H52" s="64"/>
      <c r="I52" s="309" t="s">
        <v>58</v>
      </c>
      <c r="J52" s="310"/>
      <c r="K52" s="310"/>
      <c r="L52" s="310"/>
      <c r="M52" s="310"/>
      <c r="N52" s="310"/>
      <c r="O52" s="310"/>
      <c r="P52" s="310"/>
      <c r="Q52" s="310"/>
      <c r="R52" s="310"/>
      <c r="S52" s="310"/>
      <c r="T52" s="310"/>
      <c r="U52" s="310"/>
      <c r="V52" s="310"/>
      <c r="W52" s="310"/>
      <c r="X52" s="310"/>
      <c r="Y52" s="310"/>
      <c r="Z52" s="310"/>
      <c r="AA52" s="310"/>
      <c r="AB52" s="310"/>
      <c r="AC52" s="310"/>
      <c r="AD52" s="310"/>
      <c r="AE52" s="310"/>
      <c r="AF52" s="310"/>
      <c r="AG52" s="321" t="s">
        <v>59</v>
      </c>
      <c r="AH52" s="310"/>
      <c r="AI52" s="310"/>
      <c r="AJ52" s="310"/>
      <c r="AK52" s="310"/>
      <c r="AL52" s="310"/>
      <c r="AM52" s="310"/>
      <c r="AN52" s="309" t="s">
        <v>60</v>
      </c>
      <c r="AO52" s="310"/>
      <c r="AP52" s="310"/>
      <c r="AQ52" s="65" t="s">
        <v>61</v>
      </c>
      <c r="AR52" s="37"/>
      <c r="AS52" s="66" t="s">
        <v>62</v>
      </c>
      <c r="AT52" s="67" t="s">
        <v>63</v>
      </c>
      <c r="AU52" s="67" t="s">
        <v>64</v>
      </c>
      <c r="AV52" s="67" t="s">
        <v>65</v>
      </c>
      <c r="AW52" s="67" t="s">
        <v>66</v>
      </c>
      <c r="AX52" s="67" t="s">
        <v>67</v>
      </c>
      <c r="AY52" s="67" t="s">
        <v>68</v>
      </c>
      <c r="AZ52" s="67" t="s">
        <v>69</v>
      </c>
      <c r="BA52" s="67" t="s">
        <v>70</v>
      </c>
      <c r="BB52" s="67" t="s">
        <v>71</v>
      </c>
      <c r="BC52" s="67" t="s">
        <v>72</v>
      </c>
      <c r="BD52" s="68" t="s">
        <v>73</v>
      </c>
      <c r="BE52" s="32"/>
    </row>
    <row r="53" spans="1:91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50000000000003" customHeight="1">
      <c r="B54" s="72"/>
      <c r="C54" s="73" t="s">
        <v>74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22">
        <f>ROUND(AG55+SUM(AG56:AG58)+SUM(AG61:AG73)+AG76,2)</f>
        <v>0</v>
      </c>
      <c r="AH54" s="322"/>
      <c r="AI54" s="322"/>
      <c r="AJ54" s="322"/>
      <c r="AK54" s="322"/>
      <c r="AL54" s="322"/>
      <c r="AM54" s="322"/>
      <c r="AN54" s="323">
        <f t="shared" ref="AN54:AN79" si="0">SUM(AG54,AT54)</f>
        <v>0</v>
      </c>
      <c r="AO54" s="323"/>
      <c r="AP54" s="323"/>
      <c r="AQ54" s="76" t="s">
        <v>35</v>
      </c>
      <c r="AR54" s="77"/>
      <c r="AS54" s="78">
        <f>ROUND(AS55+SUM(AS56:AS58)+SUM(AS61:AS73)+AS76,2)</f>
        <v>0</v>
      </c>
      <c r="AT54" s="79">
        <f t="shared" ref="AT54:AT79" si="1">ROUND(SUM(AV54:AW54),2)</f>
        <v>0</v>
      </c>
      <c r="AU54" s="80">
        <f>ROUND(AU55+SUM(AU56:AU58)+SUM(AU61:AU73)+AU76,5)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ROUND(AZ55+SUM(AZ56:AZ58)+SUM(AZ61:AZ73)+AZ76,2)</f>
        <v>0</v>
      </c>
      <c r="BA54" s="79">
        <f>ROUND(BA55+SUM(BA56:BA58)+SUM(BA61:BA73)+BA76,2)</f>
        <v>0</v>
      </c>
      <c r="BB54" s="79">
        <f>ROUND(BB55+SUM(BB56:BB58)+SUM(BB61:BB73)+BB76,2)</f>
        <v>0</v>
      </c>
      <c r="BC54" s="79">
        <f>ROUND(BC55+SUM(BC56:BC58)+SUM(BC61:BC73)+BC76,2)</f>
        <v>0</v>
      </c>
      <c r="BD54" s="81">
        <f>ROUND(BD55+SUM(BD56:BD58)+SUM(BD61:BD73)+BD76,2)</f>
        <v>0</v>
      </c>
      <c r="BS54" s="82" t="s">
        <v>75</v>
      </c>
      <c r="BT54" s="82" t="s">
        <v>76</v>
      </c>
      <c r="BU54" s="83" t="s">
        <v>77</v>
      </c>
      <c r="BV54" s="82" t="s">
        <v>78</v>
      </c>
      <c r="BW54" s="82" t="s">
        <v>5</v>
      </c>
      <c r="BX54" s="82" t="s">
        <v>79</v>
      </c>
      <c r="CL54" s="82" t="s">
        <v>19</v>
      </c>
    </row>
    <row r="55" spans="1:91" s="7" customFormat="1" ht="16.5" customHeight="1">
      <c r="A55" s="84" t="s">
        <v>80</v>
      </c>
      <c r="B55" s="85"/>
      <c r="C55" s="86"/>
      <c r="D55" s="300" t="s">
        <v>81</v>
      </c>
      <c r="E55" s="300"/>
      <c r="F55" s="300"/>
      <c r="G55" s="300"/>
      <c r="H55" s="300"/>
      <c r="I55" s="87"/>
      <c r="J55" s="300" t="s">
        <v>82</v>
      </c>
      <c r="K55" s="300"/>
      <c r="L55" s="300"/>
      <c r="M55" s="300"/>
      <c r="N55" s="300"/>
      <c r="O55" s="300"/>
      <c r="P55" s="300"/>
      <c r="Q55" s="300"/>
      <c r="R55" s="300"/>
      <c r="S55" s="300"/>
      <c r="T55" s="300"/>
      <c r="U55" s="300"/>
      <c r="V55" s="300"/>
      <c r="W55" s="300"/>
      <c r="X55" s="300"/>
      <c r="Y55" s="300"/>
      <c r="Z55" s="300"/>
      <c r="AA55" s="300"/>
      <c r="AB55" s="300"/>
      <c r="AC55" s="300"/>
      <c r="AD55" s="300"/>
      <c r="AE55" s="300"/>
      <c r="AF55" s="300"/>
      <c r="AG55" s="302">
        <f>'SO 01 - kolej č. 1'!J30</f>
        <v>0</v>
      </c>
      <c r="AH55" s="303"/>
      <c r="AI55" s="303"/>
      <c r="AJ55" s="303"/>
      <c r="AK55" s="303"/>
      <c r="AL55" s="303"/>
      <c r="AM55" s="303"/>
      <c r="AN55" s="302">
        <f t="shared" si="0"/>
        <v>0</v>
      </c>
      <c r="AO55" s="303"/>
      <c r="AP55" s="303"/>
      <c r="AQ55" s="88" t="s">
        <v>83</v>
      </c>
      <c r="AR55" s="89"/>
      <c r="AS55" s="90">
        <v>0</v>
      </c>
      <c r="AT55" s="91">
        <f t="shared" si="1"/>
        <v>0</v>
      </c>
      <c r="AU55" s="92">
        <f>'SO 01 - kolej č. 1'!P79</f>
        <v>0</v>
      </c>
      <c r="AV55" s="91">
        <f>'SO 01 - kolej č. 1'!J33</f>
        <v>0</v>
      </c>
      <c r="AW55" s="91">
        <f>'SO 01 - kolej č. 1'!J34</f>
        <v>0</v>
      </c>
      <c r="AX55" s="91">
        <f>'SO 01 - kolej č. 1'!J35</f>
        <v>0</v>
      </c>
      <c r="AY55" s="91">
        <f>'SO 01 - kolej č. 1'!J36</f>
        <v>0</v>
      </c>
      <c r="AZ55" s="91">
        <f>'SO 01 - kolej č. 1'!F33</f>
        <v>0</v>
      </c>
      <c r="BA55" s="91">
        <f>'SO 01 - kolej č. 1'!F34</f>
        <v>0</v>
      </c>
      <c r="BB55" s="91">
        <f>'SO 01 - kolej č. 1'!F35</f>
        <v>0</v>
      </c>
      <c r="BC55" s="91">
        <f>'SO 01 - kolej č. 1'!F36</f>
        <v>0</v>
      </c>
      <c r="BD55" s="93">
        <f>'SO 01 - kolej č. 1'!F37</f>
        <v>0</v>
      </c>
      <c r="BT55" s="94" t="s">
        <v>84</v>
      </c>
      <c r="BV55" s="94" t="s">
        <v>78</v>
      </c>
      <c r="BW55" s="94" t="s">
        <v>85</v>
      </c>
      <c r="BX55" s="94" t="s">
        <v>5</v>
      </c>
      <c r="CL55" s="94" t="s">
        <v>19</v>
      </c>
      <c r="CM55" s="94" t="s">
        <v>86</v>
      </c>
    </row>
    <row r="56" spans="1:91" s="7" customFormat="1" ht="16.5" customHeight="1">
      <c r="A56" s="84" t="s">
        <v>80</v>
      </c>
      <c r="B56" s="85"/>
      <c r="C56" s="86"/>
      <c r="D56" s="300" t="s">
        <v>87</v>
      </c>
      <c r="E56" s="300"/>
      <c r="F56" s="300"/>
      <c r="G56" s="300"/>
      <c r="H56" s="300"/>
      <c r="I56" s="87"/>
      <c r="J56" s="300" t="s">
        <v>88</v>
      </c>
      <c r="K56" s="300"/>
      <c r="L56" s="300"/>
      <c r="M56" s="300"/>
      <c r="N56" s="300"/>
      <c r="O56" s="300"/>
      <c r="P56" s="300"/>
      <c r="Q56" s="300"/>
      <c r="R56" s="300"/>
      <c r="S56" s="300"/>
      <c r="T56" s="300"/>
      <c r="U56" s="300"/>
      <c r="V56" s="300"/>
      <c r="W56" s="300"/>
      <c r="X56" s="300"/>
      <c r="Y56" s="300"/>
      <c r="Z56" s="300"/>
      <c r="AA56" s="300"/>
      <c r="AB56" s="300"/>
      <c r="AC56" s="300"/>
      <c r="AD56" s="300"/>
      <c r="AE56" s="300"/>
      <c r="AF56" s="300"/>
      <c r="AG56" s="302">
        <f>'SO 02 - kolej č. 3'!J30</f>
        <v>0</v>
      </c>
      <c r="AH56" s="303"/>
      <c r="AI56" s="303"/>
      <c r="AJ56" s="303"/>
      <c r="AK56" s="303"/>
      <c r="AL56" s="303"/>
      <c r="AM56" s="303"/>
      <c r="AN56" s="302">
        <f t="shared" si="0"/>
        <v>0</v>
      </c>
      <c r="AO56" s="303"/>
      <c r="AP56" s="303"/>
      <c r="AQ56" s="88" t="s">
        <v>83</v>
      </c>
      <c r="AR56" s="89"/>
      <c r="AS56" s="90">
        <v>0</v>
      </c>
      <c r="AT56" s="91">
        <f t="shared" si="1"/>
        <v>0</v>
      </c>
      <c r="AU56" s="92">
        <f>'SO 02 - kolej č. 3'!P79</f>
        <v>0</v>
      </c>
      <c r="AV56" s="91">
        <f>'SO 02 - kolej č. 3'!J33</f>
        <v>0</v>
      </c>
      <c r="AW56" s="91">
        <f>'SO 02 - kolej č. 3'!J34</f>
        <v>0</v>
      </c>
      <c r="AX56" s="91">
        <f>'SO 02 - kolej č. 3'!J35</f>
        <v>0</v>
      </c>
      <c r="AY56" s="91">
        <f>'SO 02 - kolej č. 3'!J36</f>
        <v>0</v>
      </c>
      <c r="AZ56" s="91">
        <f>'SO 02 - kolej č. 3'!F33</f>
        <v>0</v>
      </c>
      <c r="BA56" s="91">
        <f>'SO 02 - kolej č. 3'!F34</f>
        <v>0</v>
      </c>
      <c r="BB56" s="91">
        <f>'SO 02 - kolej č. 3'!F35</f>
        <v>0</v>
      </c>
      <c r="BC56" s="91">
        <f>'SO 02 - kolej č. 3'!F36</f>
        <v>0</v>
      </c>
      <c r="BD56" s="93">
        <f>'SO 02 - kolej č. 3'!F37</f>
        <v>0</v>
      </c>
      <c r="BT56" s="94" t="s">
        <v>84</v>
      </c>
      <c r="BV56" s="94" t="s">
        <v>78</v>
      </c>
      <c r="BW56" s="94" t="s">
        <v>89</v>
      </c>
      <c r="BX56" s="94" t="s">
        <v>5</v>
      </c>
      <c r="CL56" s="94" t="s">
        <v>19</v>
      </c>
      <c r="CM56" s="94" t="s">
        <v>86</v>
      </c>
    </row>
    <row r="57" spans="1:91" s="7" customFormat="1" ht="16.5" customHeight="1">
      <c r="A57" s="84" t="s">
        <v>80</v>
      </c>
      <c r="B57" s="85"/>
      <c r="C57" s="86"/>
      <c r="D57" s="300" t="s">
        <v>90</v>
      </c>
      <c r="E57" s="300"/>
      <c r="F57" s="300"/>
      <c r="G57" s="300"/>
      <c r="H57" s="300"/>
      <c r="I57" s="87"/>
      <c r="J57" s="300" t="s">
        <v>91</v>
      </c>
      <c r="K57" s="300"/>
      <c r="L57" s="300"/>
      <c r="M57" s="300"/>
      <c r="N57" s="300"/>
      <c r="O57" s="300"/>
      <c r="P57" s="300"/>
      <c r="Q57" s="300"/>
      <c r="R57" s="300"/>
      <c r="S57" s="300"/>
      <c r="T57" s="300"/>
      <c r="U57" s="300"/>
      <c r="V57" s="300"/>
      <c r="W57" s="300"/>
      <c r="X57" s="300"/>
      <c r="Y57" s="300"/>
      <c r="Z57" s="300"/>
      <c r="AA57" s="300"/>
      <c r="AB57" s="300"/>
      <c r="AC57" s="300"/>
      <c r="AD57" s="300"/>
      <c r="AE57" s="300"/>
      <c r="AF57" s="300"/>
      <c r="AG57" s="302">
        <f>'SO 03 - kolej č. 2'!J30</f>
        <v>0</v>
      </c>
      <c r="AH57" s="303"/>
      <c r="AI57" s="303"/>
      <c r="AJ57" s="303"/>
      <c r="AK57" s="303"/>
      <c r="AL57" s="303"/>
      <c r="AM57" s="303"/>
      <c r="AN57" s="302">
        <f t="shared" si="0"/>
        <v>0</v>
      </c>
      <c r="AO57" s="303"/>
      <c r="AP57" s="303"/>
      <c r="AQ57" s="88" t="s">
        <v>83</v>
      </c>
      <c r="AR57" s="89"/>
      <c r="AS57" s="90">
        <v>0</v>
      </c>
      <c r="AT57" s="91">
        <f t="shared" si="1"/>
        <v>0</v>
      </c>
      <c r="AU57" s="92">
        <f>'SO 03 - kolej č. 2'!P79</f>
        <v>0</v>
      </c>
      <c r="AV57" s="91">
        <f>'SO 03 - kolej č. 2'!J33</f>
        <v>0</v>
      </c>
      <c r="AW57" s="91">
        <f>'SO 03 - kolej č. 2'!J34</f>
        <v>0</v>
      </c>
      <c r="AX57" s="91">
        <f>'SO 03 - kolej č. 2'!J35</f>
        <v>0</v>
      </c>
      <c r="AY57" s="91">
        <f>'SO 03 - kolej č. 2'!J36</f>
        <v>0</v>
      </c>
      <c r="AZ57" s="91">
        <f>'SO 03 - kolej č. 2'!F33</f>
        <v>0</v>
      </c>
      <c r="BA57" s="91">
        <f>'SO 03 - kolej č. 2'!F34</f>
        <v>0</v>
      </c>
      <c r="BB57" s="91">
        <f>'SO 03 - kolej č. 2'!F35</f>
        <v>0</v>
      </c>
      <c r="BC57" s="91">
        <f>'SO 03 - kolej č. 2'!F36</f>
        <v>0</v>
      </c>
      <c r="BD57" s="93">
        <f>'SO 03 - kolej č. 2'!F37</f>
        <v>0</v>
      </c>
      <c r="BT57" s="94" t="s">
        <v>84</v>
      </c>
      <c r="BV57" s="94" t="s">
        <v>78</v>
      </c>
      <c r="BW57" s="94" t="s">
        <v>92</v>
      </c>
      <c r="BX57" s="94" t="s">
        <v>5</v>
      </c>
      <c r="CL57" s="94" t="s">
        <v>19</v>
      </c>
      <c r="CM57" s="94" t="s">
        <v>86</v>
      </c>
    </row>
    <row r="58" spans="1:91" s="7" customFormat="1" ht="24.75" customHeight="1">
      <c r="B58" s="85"/>
      <c r="C58" s="86"/>
      <c r="D58" s="300" t="s">
        <v>93</v>
      </c>
      <c r="E58" s="300"/>
      <c r="F58" s="300"/>
      <c r="G58" s="300"/>
      <c r="H58" s="300"/>
      <c r="I58" s="87"/>
      <c r="J58" s="300" t="s">
        <v>94</v>
      </c>
      <c r="K58" s="300"/>
      <c r="L58" s="300"/>
      <c r="M58" s="300"/>
      <c r="N58" s="300"/>
      <c r="O58" s="300"/>
      <c r="P58" s="300"/>
      <c r="Q58" s="300"/>
      <c r="R58" s="300"/>
      <c r="S58" s="300"/>
      <c r="T58" s="300"/>
      <c r="U58" s="300"/>
      <c r="V58" s="300"/>
      <c r="W58" s="300"/>
      <c r="X58" s="300"/>
      <c r="Y58" s="300"/>
      <c r="Z58" s="300"/>
      <c r="AA58" s="300"/>
      <c r="AB58" s="300"/>
      <c r="AC58" s="300"/>
      <c r="AD58" s="300"/>
      <c r="AE58" s="300"/>
      <c r="AF58" s="300"/>
      <c r="AG58" s="304">
        <f>ROUND(SUM(AG59:AG60),2)</f>
        <v>0</v>
      </c>
      <c r="AH58" s="303"/>
      <c r="AI58" s="303"/>
      <c r="AJ58" s="303"/>
      <c r="AK58" s="303"/>
      <c r="AL58" s="303"/>
      <c r="AM58" s="303"/>
      <c r="AN58" s="302">
        <f t="shared" si="0"/>
        <v>0</v>
      </c>
      <c r="AO58" s="303"/>
      <c r="AP58" s="303"/>
      <c r="AQ58" s="88" t="s">
        <v>83</v>
      </c>
      <c r="AR58" s="89"/>
      <c r="AS58" s="90">
        <f>ROUND(SUM(AS59:AS60),2)</f>
        <v>0</v>
      </c>
      <c r="AT58" s="91">
        <f t="shared" si="1"/>
        <v>0</v>
      </c>
      <c r="AU58" s="92">
        <f>ROUND(SUM(AU59:AU60),5)</f>
        <v>0</v>
      </c>
      <c r="AV58" s="91">
        <f>ROUND(AZ58*L29,2)</f>
        <v>0</v>
      </c>
      <c r="AW58" s="91">
        <f>ROUND(BA58*L30,2)</f>
        <v>0</v>
      </c>
      <c r="AX58" s="91">
        <f>ROUND(BB58*L29,2)</f>
        <v>0</v>
      </c>
      <c r="AY58" s="91">
        <f>ROUND(BC58*L30,2)</f>
        <v>0</v>
      </c>
      <c r="AZ58" s="91">
        <f>ROUND(SUM(AZ59:AZ60),2)</f>
        <v>0</v>
      </c>
      <c r="BA58" s="91">
        <f>ROUND(SUM(BA59:BA60),2)</f>
        <v>0</v>
      </c>
      <c r="BB58" s="91">
        <f>ROUND(SUM(BB59:BB60),2)</f>
        <v>0</v>
      </c>
      <c r="BC58" s="91">
        <f>ROUND(SUM(BC59:BC60),2)</f>
        <v>0</v>
      </c>
      <c r="BD58" s="93">
        <f>ROUND(SUM(BD59:BD60),2)</f>
        <v>0</v>
      </c>
      <c r="BS58" s="94" t="s">
        <v>75</v>
      </c>
      <c r="BT58" s="94" t="s">
        <v>84</v>
      </c>
      <c r="BV58" s="94" t="s">
        <v>78</v>
      </c>
      <c r="BW58" s="94" t="s">
        <v>95</v>
      </c>
      <c r="BX58" s="94" t="s">
        <v>5</v>
      </c>
      <c r="CL58" s="94" t="s">
        <v>19</v>
      </c>
      <c r="CM58" s="94" t="s">
        <v>86</v>
      </c>
    </row>
    <row r="59" spans="1:91" s="4" customFormat="1" ht="23.25" customHeight="1">
      <c r="A59" s="84" t="s">
        <v>80</v>
      </c>
      <c r="B59" s="49"/>
      <c r="C59" s="95"/>
      <c r="D59" s="95"/>
      <c r="E59" s="301" t="s">
        <v>93</v>
      </c>
      <c r="F59" s="301"/>
      <c r="G59" s="301"/>
      <c r="H59" s="301"/>
      <c r="I59" s="301"/>
      <c r="J59" s="95"/>
      <c r="K59" s="301" t="s">
        <v>94</v>
      </c>
      <c r="L59" s="301"/>
      <c r="M59" s="301"/>
      <c r="N59" s="301"/>
      <c r="O59" s="301"/>
      <c r="P59" s="301"/>
      <c r="Q59" s="301"/>
      <c r="R59" s="301"/>
      <c r="S59" s="301"/>
      <c r="T59" s="301"/>
      <c r="U59" s="301"/>
      <c r="V59" s="301"/>
      <c r="W59" s="301"/>
      <c r="X59" s="301"/>
      <c r="Y59" s="301"/>
      <c r="Z59" s="301"/>
      <c r="AA59" s="301"/>
      <c r="AB59" s="301"/>
      <c r="AC59" s="301"/>
      <c r="AD59" s="301"/>
      <c r="AE59" s="301"/>
      <c r="AF59" s="301"/>
      <c r="AG59" s="305">
        <f>'SO 04 - výhybka č. 1 (J49...'!J30</f>
        <v>0</v>
      </c>
      <c r="AH59" s="306"/>
      <c r="AI59" s="306"/>
      <c r="AJ59" s="306"/>
      <c r="AK59" s="306"/>
      <c r="AL59" s="306"/>
      <c r="AM59" s="306"/>
      <c r="AN59" s="305">
        <f t="shared" si="0"/>
        <v>0</v>
      </c>
      <c r="AO59" s="306"/>
      <c r="AP59" s="306"/>
      <c r="AQ59" s="96" t="s">
        <v>96</v>
      </c>
      <c r="AR59" s="51"/>
      <c r="AS59" s="97">
        <v>0</v>
      </c>
      <c r="AT59" s="98">
        <f t="shared" si="1"/>
        <v>0</v>
      </c>
      <c r="AU59" s="99">
        <f>'SO 04 - výhybka č. 1 (J49...'!P79</f>
        <v>0</v>
      </c>
      <c r="AV59" s="98">
        <f>'SO 04 - výhybka č. 1 (J49...'!J33</f>
        <v>0</v>
      </c>
      <c r="AW59" s="98">
        <f>'SO 04 - výhybka č. 1 (J49...'!J34</f>
        <v>0</v>
      </c>
      <c r="AX59" s="98">
        <f>'SO 04 - výhybka č. 1 (J49...'!J35</f>
        <v>0</v>
      </c>
      <c r="AY59" s="98">
        <f>'SO 04 - výhybka č. 1 (J49...'!J36</f>
        <v>0</v>
      </c>
      <c r="AZ59" s="98">
        <f>'SO 04 - výhybka č. 1 (J49...'!F33</f>
        <v>0</v>
      </c>
      <c r="BA59" s="98">
        <f>'SO 04 - výhybka č. 1 (J49...'!F34</f>
        <v>0</v>
      </c>
      <c r="BB59" s="98">
        <f>'SO 04 - výhybka č. 1 (J49...'!F35</f>
        <v>0</v>
      </c>
      <c r="BC59" s="98">
        <f>'SO 04 - výhybka č. 1 (J49...'!F36</f>
        <v>0</v>
      </c>
      <c r="BD59" s="100">
        <f>'SO 04 - výhybka č. 1 (J49...'!F37</f>
        <v>0</v>
      </c>
      <c r="BT59" s="101" t="s">
        <v>86</v>
      </c>
      <c r="BU59" s="101" t="s">
        <v>97</v>
      </c>
      <c r="BV59" s="101" t="s">
        <v>78</v>
      </c>
      <c r="BW59" s="101" t="s">
        <v>95</v>
      </c>
      <c r="BX59" s="101" t="s">
        <v>5</v>
      </c>
      <c r="CL59" s="101" t="s">
        <v>19</v>
      </c>
      <c r="CM59" s="101" t="s">
        <v>86</v>
      </c>
    </row>
    <row r="60" spans="1:91" s="4" customFormat="1" ht="16.5" customHeight="1">
      <c r="A60" s="84" t="s">
        <v>80</v>
      </c>
      <c r="B60" s="49"/>
      <c r="C60" s="95"/>
      <c r="D60" s="95"/>
      <c r="E60" s="301" t="s">
        <v>98</v>
      </c>
      <c r="F60" s="301"/>
      <c r="G60" s="301"/>
      <c r="H60" s="301"/>
      <c r="I60" s="301"/>
      <c r="J60" s="95"/>
      <c r="K60" s="301" t="s">
        <v>99</v>
      </c>
      <c r="L60" s="301"/>
      <c r="M60" s="301"/>
      <c r="N60" s="301"/>
      <c r="O60" s="301"/>
      <c r="P60" s="301"/>
      <c r="Q60" s="301"/>
      <c r="R60" s="301"/>
      <c r="S60" s="301"/>
      <c r="T60" s="301"/>
      <c r="U60" s="301"/>
      <c r="V60" s="301"/>
      <c r="W60" s="301"/>
      <c r="X60" s="301"/>
      <c r="Y60" s="301"/>
      <c r="Z60" s="301"/>
      <c r="AA60" s="301"/>
      <c r="AB60" s="301"/>
      <c r="AC60" s="301"/>
      <c r="AD60" s="301"/>
      <c r="AE60" s="301"/>
      <c r="AF60" s="301"/>
      <c r="AG60" s="305">
        <f>'SO 04.1 - Materiál zadava...'!J32</f>
        <v>0</v>
      </c>
      <c r="AH60" s="306"/>
      <c r="AI60" s="306"/>
      <c r="AJ60" s="306"/>
      <c r="AK60" s="306"/>
      <c r="AL60" s="306"/>
      <c r="AM60" s="306"/>
      <c r="AN60" s="305">
        <f t="shared" si="0"/>
        <v>0</v>
      </c>
      <c r="AO60" s="306"/>
      <c r="AP60" s="306"/>
      <c r="AQ60" s="96" t="s">
        <v>96</v>
      </c>
      <c r="AR60" s="51"/>
      <c r="AS60" s="97">
        <v>0</v>
      </c>
      <c r="AT60" s="98">
        <f t="shared" si="1"/>
        <v>0</v>
      </c>
      <c r="AU60" s="99">
        <f>'SO 04.1 - Materiál zadava...'!P85</f>
        <v>0</v>
      </c>
      <c r="AV60" s="98">
        <f>'SO 04.1 - Materiál zadava...'!J35</f>
        <v>0</v>
      </c>
      <c r="AW60" s="98">
        <f>'SO 04.1 - Materiál zadava...'!J36</f>
        <v>0</v>
      </c>
      <c r="AX60" s="98">
        <f>'SO 04.1 - Materiál zadava...'!J37</f>
        <v>0</v>
      </c>
      <c r="AY60" s="98">
        <f>'SO 04.1 - Materiál zadava...'!J38</f>
        <v>0</v>
      </c>
      <c r="AZ60" s="98">
        <f>'SO 04.1 - Materiál zadava...'!F35</f>
        <v>0</v>
      </c>
      <c r="BA60" s="98">
        <f>'SO 04.1 - Materiál zadava...'!F36</f>
        <v>0</v>
      </c>
      <c r="BB60" s="98">
        <f>'SO 04.1 - Materiál zadava...'!F37</f>
        <v>0</v>
      </c>
      <c r="BC60" s="98">
        <f>'SO 04.1 - Materiál zadava...'!F38</f>
        <v>0</v>
      </c>
      <c r="BD60" s="100">
        <f>'SO 04.1 - Materiál zadava...'!F39</f>
        <v>0</v>
      </c>
      <c r="BT60" s="101" t="s">
        <v>86</v>
      </c>
      <c r="BV60" s="101" t="s">
        <v>78</v>
      </c>
      <c r="BW60" s="101" t="s">
        <v>100</v>
      </c>
      <c r="BX60" s="101" t="s">
        <v>95</v>
      </c>
      <c r="CL60" s="101" t="s">
        <v>19</v>
      </c>
    </row>
    <row r="61" spans="1:91" s="7" customFormat="1" ht="24.75" customHeight="1">
      <c r="A61" s="84" t="s">
        <v>80</v>
      </c>
      <c r="B61" s="85"/>
      <c r="C61" s="86"/>
      <c r="D61" s="300" t="s">
        <v>101</v>
      </c>
      <c r="E61" s="300"/>
      <c r="F61" s="300"/>
      <c r="G61" s="300"/>
      <c r="H61" s="300"/>
      <c r="I61" s="87"/>
      <c r="J61" s="300" t="s">
        <v>102</v>
      </c>
      <c r="K61" s="300"/>
      <c r="L61" s="300"/>
      <c r="M61" s="300"/>
      <c r="N61" s="300"/>
      <c r="O61" s="300"/>
      <c r="P61" s="300"/>
      <c r="Q61" s="300"/>
      <c r="R61" s="300"/>
      <c r="S61" s="300"/>
      <c r="T61" s="300"/>
      <c r="U61" s="300"/>
      <c r="V61" s="300"/>
      <c r="W61" s="300"/>
      <c r="X61" s="300"/>
      <c r="Y61" s="300"/>
      <c r="Z61" s="300"/>
      <c r="AA61" s="300"/>
      <c r="AB61" s="300"/>
      <c r="AC61" s="300"/>
      <c r="AD61" s="300"/>
      <c r="AE61" s="300"/>
      <c r="AF61" s="300"/>
      <c r="AG61" s="302">
        <f>'SO 05 - výhybka č. 2 (JS4...'!J30</f>
        <v>0</v>
      </c>
      <c r="AH61" s="303"/>
      <c r="AI61" s="303"/>
      <c r="AJ61" s="303"/>
      <c r="AK61" s="303"/>
      <c r="AL61" s="303"/>
      <c r="AM61" s="303"/>
      <c r="AN61" s="302">
        <f t="shared" si="0"/>
        <v>0</v>
      </c>
      <c r="AO61" s="303"/>
      <c r="AP61" s="303"/>
      <c r="AQ61" s="88" t="s">
        <v>83</v>
      </c>
      <c r="AR61" s="89"/>
      <c r="AS61" s="90">
        <v>0</v>
      </c>
      <c r="AT61" s="91">
        <f t="shared" si="1"/>
        <v>0</v>
      </c>
      <c r="AU61" s="92">
        <f>'SO 05 - výhybka č. 2 (JS4...'!P79</f>
        <v>0</v>
      </c>
      <c r="AV61" s="91">
        <f>'SO 05 - výhybka č. 2 (JS4...'!J33</f>
        <v>0</v>
      </c>
      <c r="AW61" s="91">
        <f>'SO 05 - výhybka č. 2 (JS4...'!J34</f>
        <v>0</v>
      </c>
      <c r="AX61" s="91">
        <f>'SO 05 - výhybka č. 2 (JS4...'!J35</f>
        <v>0</v>
      </c>
      <c r="AY61" s="91">
        <f>'SO 05 - výhybka č. 2 (JS4...'!J36</f>
        <v>0</v>
      </c>
      <c r="AZ61" s="91">
        <f>'SO 05 - výhybka č. 2 (JS4...'!F33</f>
        <v>0</v>
      </c>
      <c r="BA61" s="91">
        <f>'SO 05 - výhybka č. 2 (JS4...'!F34</f>
        <v>0</v>
      </c>
      <c r="BB61" s="91">
        <f>'SO 05 - výhybka č. 2 (JS4...'!F35</f>
        <v>0</v>
      </c>
      <c r="BC61" s="91">
        <f>'SO 05 - výhybka č. 2 (JS4...'!F36</f>
        <v>0</v>
      </c>
      <c r="BD61" s="93">
        <f>'SO 05 - výhybka č. 2 (JS4...'!F37</f>
        <v>0</v>
      </c>
      <c r="BT61" s="94" t="s">
        <v>84</v>
      </c>
      <c r="BV61" s="94" t="s">
        <v>78</v>
      </c>
      <c r="BW61" s="94" t="s">
        <v>103</v>
      </c>
      <c r="BX61" s="94" t="s">
        <v>5</v>
      </c>
      <c r="CL61" s="94" t="s">
        <v>19</v>
      </c>
      <c r="CM61" s="94" t="s">
        <v>86</v>
      </c>
    </row>
    <row r="62" spans="1:91" s="7" customFormat="1" ht="24.75" customHeight="1">
      <c r="A62" s="84" t="s">
        <v>80</v>
      </c>
      <c r="B62" s="85"/>
      <c r="C62" s="86"/>
      <c r="D62" s="300" t="s">
        <v>104</v>
      </c>
      <c r="E62" s="300"/>
      <c r="F62" s="300"/>
      <c r="G62" s="300"/>
      <c r="H62" s="300"/>
      <c r="I62" s="87"/>
      <c r="J62" s="300" t="s">
        <v>105</v>
      </c>
      <c r="K62" s="300"/>
      <c r="L62" s="300"/>
      <c r="M62" s="300"/>
      <c r="N62" s="300"/>
      <c r="O62" s="300"/>
      <c r="P62" s="300"/>
      <c r="Q62" s="300"/>
      <c r="R62" s="300"/>
      <c r="S62" s="300"/>
      <c r="T62" s="300"/>
      <c r="U62" s="300"/>
      <c r="V62" s="300"/>
      <c r="W62" s="300"/>
      <c r="X62" s="300"/>
      <c r="Y62" s="300"/>
      <c r="Z62" s="300"/>
      <c r="AA62" s="300"/>
      <c r="AB62" s="300"/>
      <c r="AC62" s="300"/>
      <c r="AD62" s="300"/>
      <c r="AE62" s="300"/>
      <c r="AF62" s="300"/>
      <c r="AG62" s="302">
        <f>'SO 06 - výhybka č. 3 (JS4...'!J30</f>
        <v>0</v>
      </c>
      <c r="AH62" s="303"/>
      <c r="AI62" s="303"/>
      <c r="AJ62" s="303"/>
      <c r="AK62" s="303"/>
      <c r="AL62" s="303"/>
      <c r="AM62" s="303"/>
      <c r="AN62" s="302">
        <f t="shared" si="0"/>
        <v>0</v>
      </c>
      <c r="AO62" s="303"/>
      <c r="AP62" s="303"/>
      <c r="AQ62" s="88" t="s">
        <v>83</v>
      </c>
      <c r="AR62" s="89"/>
      <c r="AS62" s="90">
        <v>0</v>
      </c>
      <c r="AT62" s="91">
        <f t="shared" si="1"/>
        <v>0</v>
      </c>
      <c r="AU62" s="92">
        <f>'SO 06 - výhybka č. 3 (JS4...'!P79</f>
        <v>0</v>
      </c>
      <c r="AV62" s="91">
        <f>'SO 06 - výhybka č. 3 (JS4...'!J33</f>
        <v>0</v>
      </c>
      <c r="AW62" s="91">
        <f>'SO 06 - výhybka č. 3 (JS4...'!J34</f>
        <v>0</v>
      </c>
      <c r="AX62" s="91">
        <f>'SO 06 - výhybka č. 3 (JS4...'!J35</f>
        <v>0</v>
      </c>
      <c r="AY62" s="91">
        <f>'SO 06 - výhybka č. 3 (JS4...'!J36</f>
        <v>0</v>
      </c>
      <c r="AZ62" s="91">
        <f>'SO 06 - výhybka č. 3 (JS4...'!F33</f>
        <v>0</v>
      </c>
      <c r="BA62" s="91">
        <f>'SO 06 - výhybka č. 3 (JS4...'!F34</f>
        <v>0</v>
      </c>
      <c r="BB62" s="91">
        <f>'SO 06 - výhybka č. 3 (JS4...'!F35</f>
        <v>0</v>
      </c>
      <c r="BC62" s="91">
        <f>'SO 06 - výhybka č. 3 (JS4...'!F36</f>
        <v>0</v>
      </c>
      <c r="BD62" s="93">
        <f>'SO 06 - výhybka č. 3 (JS4...'!F37</f>
        <v>0</v>
      </c>
      <c r="BT62" s="94" t="s">
        <v>84</v>
      </c>
      <c r="BV62" s="94" t="s">
        <v>78</v>
      </c>
      <c r="BW62" s="94" t="s">
        <v>106</v>
      </c>
      <c r="BX62" s="94" t="s">
        <v>5</v>
      </c>
      <c r="CL62" s="94" t="s">
        <v>19</v>
      </c>
      <c r="CM62" s="94" t="s">
        <v>86</v>
      </c>
    </row>
    <row r="63" spans="1:91" s="7" customFormat="1" ht="24.75" customHeight="1">
      <c r="A63" s="84" t="s">
        <v>80</v>
      </c>
      <c r="B63" s="85"/>
      <c r="C63" s="86"/>
      <c r="D63" s="300" t="s">
        <v>107</v>
      </c>
      <c r="E63" s="300"/>
      <c r="F63" s="300"/>
      <c r="G63" s="300"/>
      <c r="H63" s="300"/>
      <c r="I63" s="87"/>
      <c r="J63" s="300" t="s">
        <v>108</v>
      </c>
      <c r="K63" s="300"/>
      <c r="L63" s="300"/>
      <c r="M63" s="300"/>
      <c r="N63" s="300"/>
      <c r="O63" s="300"/>
      <c r="P63" s="300"/>
      <c r="Q63" s="300"/>
      <c r="R63" s="300"/>
      <c r="S63" s="300"/>
      <c r="T63" s="300"/>
      <c r="U63" s="300"/>
      <c r="V63" s="300"/>
      <c r="W63" s="300"/>
      <c r="X63" s="300"/>
      <c r="Y63" s="300"/>
      <c r="Z63" s="300"/>
      <c r="AA63" s="300"/>
      <c r="AB63" s="300"/>
      <c r="AC63" s="300"/>
      <c r="AD63" s="300"/>
      <c r="AE63" s="300"/>
      <c r="AF63" s="300"/>
      <c r="AG63" s="302">
        <f>'SO 07 - výhybka č. 4  (JS...'!J30</f>
        <v>0</v>
      </c>
      <c r="AH63" s="303"/>
      <c r="AI63" s="303"/>
      <c r="AJ63" s="303"/>
      <c r="AK63" s="303"/>
      <c r="AL63" s="303"/>
      <c r="AM63" s="303"/>
      <c r="AN63" s="302">
        <f t="shared" si="0"/>
        <v>0</v>
      </c>
      <c r="AO63" s="303"/>
      <c r="AP63" s="303"/>
      <c r="AQ63" s="88" t="s">
        <v>83</v>
      </c>
      <c r="AR63" s="89"/>
      <c r="AS63" s="90">
        <v>0</v>
      </c>
      <c r="AT63" s="91">
        <f t="shared" si="1"/>
        <v>0</v>
      </c>
      <c r="AU63" s="92">
        <f>'SO 07 - výhybka č. 4  (JS...'!P79</f>
        <v>0</v>
      </c>
      <c r="AV63" s="91">
        <f>'SO 07 - výhybka č. 4  (JS...'!J33</f>
        <v>0</v>
      </c>
      <c r="AW63" s="91">
        <f>'SO 07 - výhybka č. 4  (JS...'!J34</f>
        <v>0</v>
      </c>
      <c r="AX63" s="91">
        <f>'SO 07 - výhybka č. 4  (JS...'!J35</f>
        <v>0</v>
      </c>
      <c r="AY63" s="91">
        <f>'SO 07 - výhybka č. 4  (JS...'!J36</f>
        <v>0</v>
      </c>
      <c r="AZ63" s="91">
        <f>'SO 07 - výhybka č. 4  (JS...'!F33</f>
        <v>0</v>
      </c>
      <c r="BA63" s="91">
        <f>'SO 07 - výhybka č. 4  (JS...'!F34</f>
        <v>0</v>
      </c>
      <c r="BB63" s="91">
        <f>'SO 07 - výhybka č. 4  (JS...'!F35</f>
        <v>0</v>
      </c>
      <c r="BC63" s="91">
        <f>'SO 07 - výhybka č. 4  (JS...'!F36</f>
        <v>0</v>
      </c>
      <c r="BD63" s="93">
        <f>'SO 07 - výhybka č. 4  (JS...'!F37</f>
        <v>0</v>
      </c>
      <c r="BT63" s="94" t="s">
        <v>84</v>
      </c>
      <c r="BV63" s="94" t="s">
        <v>78</v>
      </c>
      <c r="BW63" s="94" t="s">
        <v>109</v>
      </c>
      <c r="BX63" s="94" t="s">
        <v>5</v>
      </c>
      <c r="CL63" s="94" t="s">
        <v>35</v>
      </c>
      <c r="CM63" s="94" t="s">
        <v>86</v>
      </c>
    </row>
    <row r="64" spans="1:91" s="7" customFormat="1" ht="24.75" customHeight="1">
      <c r="A64" s="84" t="s">
        <v>80</v>
      </c>
      <c r="B64" s="85"/>
      <c r="C64" s="86"/>
      <c r="D64" s="300" t="s">
        <v>110</v>
      </c>
      <c r="E64" s="300"/>
      <c r="F64" s="300"/>
      <c r="G64" s="300"/>
      <c r="H64" s="300"/>
      <c r="I64" s="87"/>
      <c r="J64" s="300" t="s">
        <v>111</v>
      </c>
      <c r="K64" s="300"/>
      <c r="L64" s="300"/>
      <c r="M64" s="300"/>
      <c r="N64" s="300"/>
      <c r="O64" s="300"/>
      <c r="P64" s="300"/>
      <c r="Q64" s="300"/>
      <c r="R64" s="300"/>
      <c r="S64" s="300"/>
      <c r="T64" s="300"/>
      <c r="U64" s="300"/>
      <c r="V64" s="300"/>
      <c r="W64" s="300"/>
      <c r="X64" s="300"/>
      <c r="Y64" s="300"/>
      <c r="Z64" s="300"/>
      <c r="AA64" s="300"/>
      <c r="AB64" s="300"/>
      <c r="AC64" s="300"/>
      <c r="AD64" s="300"/>
      <c r="AE64" s="300"/>
      <c r="AF64" s="300"/>
      <c r="AG64" s="302">
        <f>'SO 08 - vyjmutí a demontá...'!J30</f>
        <v>0</v>
      </c>
      <c r="AH64" s="303"/>
      <c r="AI64" s="303"/>
      <c r="AJ64" s="303"/>
      <c r="AK64" s="303"/>
      <c r="AL64" s="303"/>
      <c r="AM64" s="303"/>
      <c r="AN64" s="302">
        <f t="shared" si="0"/>
        <v>0</v>
      </c>
      <c r="AO64" s="303"/>
      <c r="AP64" s="303"/>
      <c r="AQ64" s="88" t="s">
        <v>83</v>
      </c>
      <c r="AR64" s="89"/>
      <c r="AS64" s="90">
        <v>0</v>
      </c>
      <c r="AT64" s="91">
        <f t="shared" si="1"/>
        <v>0</v>
      </c>
      <c r="AU64" s="92">
        <f>'SO 08 - vyjmutí a demontá...'!P79</f>
        <v>0</v>
      </c>
      <c r="AV64" s="91">
        <f>'SO 08 - vyjmutí a demontá...'!J33</f>
        <v>0</v>
      </c>
      <c r="AW64" s="91">
        <f>'SO 08 - vyjmutí a demontá...'!J34</f>
        <v>0</v>
      </c>
      <c r="AX64" s="91">
        <f>'SO 08 - vyjmutí a demontá...'!J35</f>
        <v>0</v>
      </c>
      <c r="AY64" s="91">
        <f>'SO 08 - vyjmutí a demontá...'!J36</f>
        <v>0</v>
      </c>
      <c r="AZ64" s="91">
        <f>'SO 08 - vyjmutí a demontá...'!F33</f>
        <v>0</v>
      </c>
      <c r="BA64" s="91">
        <f>'SO 08 - vyjmutí a demontá...'!F34</f>
        <v>0</v>
      </c>
      <c r="BB64" s="91">
        <f>'SO 08 - vyjmutí a demontá...'!F35</f>
        <v>0</v>
      </c>
      <c r="BC64" s="91">
        <f>'SO 08 - vyjmutí a demontá...'!F36</f>
        <v>0</v>
      </c>
      <c r="BD64" s="93">
        <f>'SO 08 - vyjmutí a demontá...'!F37</f>
        <v>0</v>
      </c>
      <c r="BT64" s="94" t="s">
        <v>84</v>
      </c>
      <c r="BV64" s="94" t="s">
        <v>78</v>
      </c>
      <c r="BW64" s="94" t="s">
        <v>112</v>
      </c>
      <c r="BX64" s="94" t="s">
        <v>5</v>
      </c>
      <c r="CL64" s="94" t="s">
        <v>19</v>
      </c>
      <c r="CM64" s="94" t="s">
        <v>86</v>
      </c>
    </row>
    <row r="65" spans="1:91" s="7" customFormat="1" ht="16.5" customHeight="1">
      <c r="A65" s="84" t="s">
        <v>80</v>
      </c>
      <c r="B65" s="85"/>
      <c r="C65" s="86"/>
      <c r="D65" s="300" t="s">
        <v>113</v>
      </c>
      <c r="E65" s="300"/>
      <c r="F65" s="300"/>
      <c r="G65" s="300"/>
      <c r="H65" s="300"/>
      <c r="I65" s="87"/>
      <c r="J65" s="300" t="s">
        <v>114</v>
      </c>
      <c r="K65" s="300"/>
      <c r="L65" s="300"/>
      <c r="M65" s="300"/>
      <c r="N65" s="300"/>
      <c r="O65" s="300"/>
      <c r="P65" s="300"/>
      <c r="Q65" s="300"/>
      <c r="R65" s="300"/>
      <c r="S65" s="300"/>
      <c r="T65" s="300"/>
      <c r="U65" s="300"/>
      <c r="V65" s="300"/>
      <c r="W65" s="300"/>
      <c r="X65" s="300"/>
      <c r="Y65" s="300"/>
      <c r="Z65" s="300"/>
      <c r="AA65" s="300"/>
      <c r="AB65" s="300"/>
      <c r="AC65" s="300"/>
      <c r="AD65" s="300"/>
      <c r="AE65" s="300"/>
      <c r="AF65" s="300"/>
      <c r="AG65" s="302">
        <f>'SO 09 - demontáž kolejí'!J30</f>
        <v>0</v>
      </c>
      <c r="AH65" s="303"/>
      <c r="AI65" s="303"/>
      <c r="AJ65" s="303"/>
      <c r="AK65" s="303"/>
      <c r="AL65" s="303"/>
      <c r="AM65" s="303"/>
      <c r="AN65" s="302">
        <f t="shared" si="0"/>
        <v>0</v>
      </c>
      <c r="AO65" s="303"/>
      <c r="AP65" s="303"/>
      <c r="AQ65" s="88" t="s">
        <v>83</v>
      </c>
      <c r="AR65" s="89"/>
      <c r="AS65" s="90">
        <v>0</v>
      </c>
      <c r="AT65" s="91">
        <f t="shared" si="1"/>
        <v>0</v>
      </c>
      <c r="AU65" s="92">
        <f>'SO 09 - demontáž kolejí'!P79</f>
        <v>0</v>
      </c>
      <c r="AV65" s="91">
        <f>'SO 09 - demontáž kolejí'!J33</f>
        <v>0</v>
      </c>
      <c r="AW65" s="91">
        <f>'SO 09 - demontáž kolejí'!J34</f>
        <v>0</v>
      </c>
      <c r="AX65" s="91">
        <f>'SO 09 - demontáž kolejí'!J35</f>
        <v>0</v>
      </c>
      <c r="AY65" s="91">
        <f>'SO 09 - demontáž kolejí'!J36</f>
        <v>0</v>
      </c>
      <c r="AZ65" s="91">
        <f>'SO 09 - demontáž kolejí'!F33</f>
        <v>0</v>
      </c>
      <c r="BA65" s="91">
        <f>'SO 09 - demontáž kolejí'!F34</f>
        <v>0</v>
      </c>
      <c r="BB65" s="91">
        <f>'SO 09 - demontáž kolejí'!F35</f>
        <v>0</v>
      </c>
      <c r="BC65" s="91">
        <f>'SO 09 - demontáž kolejí'!F36</f>
        <v>0</v>
      </c>
      <c r="BD65" s="93">
        <f>'SO 09 - demontáž kolejí'!F37</f>
        <v>0</v>
      </c>
      <c r="BT65" s="94" t="s">
        <v>84</v>
      </c>
      <c r="BV65" s="94" t="s">
        <v>78</v>
      </c>
      <c r="BW65" s="94" t="s">
        <v>115</v>
      </c>
      <c r="BX65" s="94" t="s">
        <v>5</v>
      </c>
      <c r="CL65" s="94" t="s">
        <v>19</v>
      </c>
      <c r="CM65" s="94" t="s">
        <v>86</v>
      </c>
    </row>
    <row r="66" spans="1:91" s="7" customFormat="1" ht="16.5" customHeight="1">
      <c r="A66" s="84" t="s">
        <v>80</v>
      </c>
      <c r="B66" s="85"/>
      <c r="C66" s="86"/>
      <c r="D66" s="300" t="s">
        <v>116</v>
      </c>
      <c r="E66" s="300"/>
      <c r="F66" s="300"/>
      <c r="G66" s="300"/>
      <c r="H66" s="300"/>
      <c r="I66" s="87"/>
      <c r="J66" s="300" t="s">
        <v>117</v>
      </c>
      <c r="K66" s="300"/>
      <c r="L66" s="300"/>
      <c r="M66" s="300"/>
      <c r="N66" s="300"/>
      <c r="O66" s="300"/>
      <c r="P66" s="300"/>
      <c r="Q66" s="300"/>
      <c r="R66" s="300"/>
      <c r="S66" s="300"/>
      <c r="T66" s="300"/>
      <c r="U66" s="300"/>
      <c r="V66" s="300"/>
      <c r="W66" s="300"/>
      <c r="X66" s="300"/>
      <c r="Y66" s="300"/>
      <c r="Z66" s="300"/>
      <c r="AA66" s="300"/>
      <c r="AB66" s="300"/>
      <c r="AC66" s="300"/>
      <c r="AD66" s="300"/>
      <c r="AE66" s="300"/>
      <c r="AF66" s="300"/>
      <c r="AG66" s="302">
        <f>'SO 10 - ostatní'!J30</f>
        <v>0</v>
      </c>
      <c r="AH66" s="303"/>
      <c r="AI66" s="303"/>
      <c r="AJ66" s="303"/>
      <c r="AK66" s="303"/>
      <c r="AL66" s="303"/>
      <c r="AM66" s="303"/>
      <c r="AN66" s="302">
        <f t="shared" si="0"/>
        <v>0</v>
      </c>
      <c r="AO66" s="303"/>
      <c r="AP66" s="303"/>
      <c r="AQ66" s="88" t="s">
        <v>83</v>
      </c>
      <c r="AR66" s="89"/>
      <c r="AS66" s="90">
        <v>0</v>
      </c>
      <c r="AT66" s="91">
        <f t="shared" si="1"/>
        <v>0</v>
      </c>
      <c r="AU66" s="92">
        <f>'SO 10 - ostatní'!P79</f>
        <v>0</v>
      </c>
      <c r="AV66" s="91">
        <f>'SO 10 - ostatní'!J33</f>
        <v>0</v>
      </c>
      <c r="AW66" s="91">
        <f>'SO 10 - ostatní'!J34</f>
        <v>0</v>
      </c>
      <c r="AX66" s="91">
        <f>'SO 10 - ostatní'!J35</f>
        <v>0</v>
      </c>
      <c r="AY66" s="91">
        <f>'SO 10 - ostatní'!J36</f>
        <v>0</v>
      </c>
      <c r="AZ66" s="91">
        <f>'SO 10 - ostatní'!F33</f>
        <v>0</v>
      </c>
      <c r="BA66" s="91">
        <f>'SO 10 - ostatní'!F34</f>
        <v>0</v>
      </c>
      <c r="BB66" s="91">
        <f>'SO 10 - ostatní'!F35</f>
        <v>0</v>
      </c>
      <c r="BC66" s="91">
        <f>'SO 10 - ostatní'!F36</f>
        <v>0</v>
      </c>
      <c r="BD66" s="93">
        <f>'SO 10 - ostatní'!F37</f>
        <v>0</v>
      </c>
      <c r="BT66" s="94" t="s">
        <v>84</v>
      </c>
      <c r="BV66" s="94" t="s">
        <v>78</v>
      </c>
      <c r="BW66" s="94" t="s">
        <v>118</v>
      </c>
      <c r="BX66" s="94" t="s">
        <v>5</v>
      </c>
      <c r="CL66" s="94" t="s">
        <v>19</v>
      </c>
      <c r="CM66" s="94" t="s">
        <v>86</v>
      </c>
    </row>
    <row r="67" spans="1:91" s="7" customFormat="1" ht="24.75" customHeight="1">
      <c r="A67" s="84" t="s">
        <v>80</v>
      </c>
      <c r="B67" s="85"/>
      <c r="C67" s="86"/>
      <c r="D67" s="300" t="s">
        <v>119</v>
      </c>
      <c r="E67" s="300"/>
      <c r="F67" s="300"/>
      <c r="G67" s="300"/>
      <c r="H67" s="300"/>
      <c r="I67" s="87"/>
      <c r="J67" s="300" t="s">
        <v>120</v>
      </c>
      <c r="K67" s="300"/>
      <c r="L67" s="300"/>
      <c r="M67" s="300"/>
      <c r="N67" s="300"/>
      <c r="O67" s="300"/>
      <c r="P67" s="300"/>
      <c r="Q67" s="300"/>
      <c r="R67" s="300"/>
      <c r="S67" s="300"/>
      <c r="T67" s="300"/>
      <c r="U67" s="300"/>
      <c r="V67" s="300"/>
      <c r="W67" s="300"/>
      <c r="X67" s="300"/>
      <c r="Y67" s="300"/>
      <c r="Z67" s="300"/>
      <c r="AA67" s="300"/>
      <c r="AB67" s="300"/>
      <c r="AC67" s="300"/>
      <c r="AD67" s="300"/>
      <c r="AE67" s="300"/>
      <c r="AF67" s="300"/>
      <c r="AG67" s="302">
        <f>'SO 11 - demontáž nástupiš...'!J30</f>
        <v>0</v>
      </c>
      <c r="AH67" s="303"/>
      <c r="AI67" s="303"/>
      <c r="AJ67" s="303"/>
      <c r="AK67" s="303"/>
      <c r="AL67" s="303"/>
      <c r="AM67" s="303"/>
      <c r="AN67" s="302">
        <f t="shared" si="0"/>
        <v>0</v>
      </c>
      <c r="AO67" s="303"/>
      <c r="AP67" s="303"/>
      <c r="AQ67" s="88" t="s">
        <v>83</v>
      </c>
      <c r="AR67" s="89"/>
      <c r="AS67" s="90">
        <v>0</v>
      </c>
      <c r="AT67" s="91">
        <f t="shared" si="1"/>
        <v>0</v>
      </c>
      <c r="AU67" s="92">
        <f>'SO 11 - demontáž nástupiš...'!P79</f>
        <v>0</v>
      </c>
      <c r="AV67" s="91">
        <f>'SO 11 - demontáž nástupiš...'!J33</f>
        <v>0</v>
      </c>
      <c r="AW67" s="91">
        <f>'SO 11 - demontáž nástupiš...'!J34</f>
        <v>0</v>
      </c>
      <c r="AX67" s="91">
        <f>'SO 11 - demontáž nástupiš...'!J35</f>
        <v>0</v>
      </c>
      <c r="AY67" s="91">
        <f>'SO 11 - demontáž nástupiš...'!J36</f>
        <v>0</v>
      </c>
      <c r="AZ67" s="91">
        <f>'SO 11 - demontáž nástupiš...'!F33</f>
        <v>0</v>
      </c>
      <c r="BA67" s="91">
        <f>'SO 11 - demontáž nástupiš...'!F34</f>
        <v>0</v>
      </c>
      <c r="BB67" s="91">
        <f>'SO 11 - demontáž nástupiš...'!F35</f>
        <v>0</v>
      </c>
      <c r="BC67" s="91">
        <f>'SO 11 - demontáž nástupiš...'!F36</f>
        <v>0</v>
      </c>
      <c r="BD67" s="93">
        <f>'SO 11 - demontáž nástupiš...'!F37</f>
        <v>0</v>
      </c>
      <c r="BT67" s="94" t="s">
        <v>84</v>
      </c>
      <c r="BV67" s="94" t="s">
        <v>78</v>
      </c>
      <c r="BW67" s="94" t="s">
        <v>121</v>
      </c>
      <c r="BX67" s="94" t="s">
        <v>5</v>
      </c>
      <c r="CL67" s="94" t="s">
        <v>19</v>
      </c>
      <c r="CM67" s="94" t="s">
        <v>86</v>
      </c>
    </row>
    <row r="68" spans="1:91" s="7" customFormat="1" ht="16.5" customHeight="1">
      <c r="A68" s="84" t="s">
        <v>80</v>
      </c>
      <c r="B68" s="85"/>
      <c r="C68" s="86"/>
      <c r="D68" s="300" t="s">
        <v>122</v>
      </c>
      <c r="E68" s="300"/>
      <c r="F68" s="300"/>
      <c r="G68" s="300"/>
      <c r="H68" s="300"/>
      <c r="I68" s="87"/>
      <c r="J68" s="300" t="s">
        <v>123</v>
      </c>
      <c r="K68" s="300"/>
      <c r="L68" s="300"/>
      <c r="M68" s="300"/>
      <c r="N68" s="300"/>
      <c r="O68" s="300"/>
      <c r="P68" s="300"/>
      <c r="Q68" s="300"/>
      <c r="R68" s="300"/>
      <c r="S68" s="300"/>
      <c r="T68" s="300"/>
      <c r="U68" s="300"/>
      <c r="V68" s="300"/>
      <c r="W68" s="300"/>
      <c r="X68" s="300"/>
      <c r="Y68" s="300"/>
      <c r="Z68" s="300"/>
      <c r="AA68" s="300"/>
      <c r="AB68" s="300"/>
      <c r="AC68" s="300"/>
      <c r="AD68" s="300"/>
      <c r="AE68" s="300"/>
      <c r="AF68" s="300"/>
      <c r="AG68" s="302">
        <f>'SO 12 - zřízení ostrovníh...'!J30</f>
        <v>0</v>
      </c>
      <c r="AH68" s="303"/>
      <c r="AI68" s="303"/>
      <c r="AJ68" s="303"/>
      <c r="AK68" s="303"/>
      <c r="AL68" s="303"/>
      <c r="AM68" s="303"/>
      <c r="AN68" s="302">
        <f t="shared" si="0"/>
        <v>0</v>
      </c>
      <c r="AO68" s="303"/>
      <c r="AP68" s="303"/>
      <c r="AQ68" s="88" t="s">
        <v>83</v>
      </c>
      <c r="AR68" s="89"/>
      <c r="AS68" s="90">
        <v>0</v>
      </c>
      <c r="AT68" s="91">
        <f t="shared" si="1"/>
        <v>0</v>
      </c>
      <c r="AU68" s="92">
        <f>'SO 12 - zřízení ostrovníh...'!P79</f>
        <v>0</v>
      </c>
      <c r="AV68" s="91">
        <f>'SO 12 - zřízení ostrovníh...'!J33</f>
        <v>0</v>
      </c>
      <c r="AW68" s="91">
        <f>'SO 12 - zřízení ostrovníh...'!J34</f>
        <v>0</v>
      </c>
      <c r="AX68" s="91">
        <f>'SO 12 - zřízení ostrovníh...'!J35</f>
        <v>0</v>
      </c>
      <c r="AY68" s="91">
        <f>'SO 12 - zřízení ostrovníh...'!J36</f>
        <v>0</v>
      </c>
      <c r="AZ68" s="91">
        <f>'SO 12 - zřízení ostrovníh...'!F33</f>
        <v>0</v>
      </c>
      <c r="BA68" s="91">
        <f>'SO 12 - zřízení ostrovníh...'!F34</f>
        <v>0</v>
      </c>
      <c r="BB68" s="91">
        <f>'SO 12 - zřízení ostrovníh...'!F35</f>
        <v>0</v>
      </c>
      <c r="BC68" s="91">
        <f>'SO 12 - zřízení ostrovníh...'!F36</f>
        <v>0</v>
      </c>
      <c r="BD68" s="93">
        <f>'SO 12 - zřízení ostrovníh...'!F37</f>
        <v>0</v>
      </c>
      <c r="BT68" s="94" t="s">
        <v>84</v>
      </c>
      <c r="BV68" s="94" t="s">
        <v>78</v>
      </c>
      <c r="BW68" s="94" t="s">
        <v>124</v>
      </c>
      <c r="BX68" s="94" t="s">
        <v>5</v>
      </c>
      <c r="CL68" s="94" t="s">
        <v>19</v>
      </c>
      <c r="CM68" s="94" t="s">
        <v>86</v>
      </c>
    </row>
    <row r="69" spans="1:91" s="7" customFormat="1" ht="16.5" customHeight="1">
      <c r="A69" s="84" t="s">
        <v>80</v>
      </c>
      <c r="B69" s="85"/>
      <c r="C69" s="86"/>
      <c r="D69" s="300" t="s">
        <v>125</v>
      </c>
      <c r="E69" s="300"/>
      <c r="F69" s="300"/>
      <c r="G69" s="300"/>
      <c r="H69" s="300"/>
      <c r="I69" s="87"/>
      <c r="J69" s="300" t="s">
        <v>126</v>
      </c>
      <c r="K69" s="300"/>
      <c r="L69" s="300"/>
      <c r="M69" s="300"/>
      <c r="N69" s="300"/>
      <c r="O69" s="300"/>
      <c r="P69" s="300"/>
      <c r="Q69" s="300"/>
      <c r="R69" s="300"/>
      <c r="S69" s="300"/>
      <c r="T69" s="300"/>
      <c r="U69" s="300"/>
      <c r="V69" s="300"/>
      <c r="W69" s="300"/>
      <c r="X69" s="300"/>
      <c r="Y69" s="300"/>
      <c r="Z69" s="300"/>
      <c r="AA69" s="300"/>
      <c r="AB69" s="300"/>
      <c r="AC69" s="300"/>
      <c r="AD69" s="300"/>
      <c r="AE69" s="300"/>
      <c r="AF69" s="300"/>
      <c r="AG69" s="302">
        <f>'SO 13 - přechody'!J30</f>
        <v>0</v>
      </c>
      <c r="AH69" s="303"/>
      <c r="AI69" s="303"/>
      <c r="AJ69" s="303"/>
      <c r="AK69" s="303"/>
      <c r="AL69" s="303"/>
      <c r="AM69" s="303"/>
      <c r="AN69" s="302">
        <f t="shared" si="0"/>
        <v>0</v>
      </c>
      <c r="AO69" s="303"/>
      <c r="AP69" s="303"/>
      <c r="AQ69" s="88" t="s">
        <v>83</v>
      </c>
      <c r="AR69" s="89"/>
      <c r="AS69" s="90">
        <v>0</v>
      </c>
      <c r="AT69" s="91">
        <f t="shared" si="1"/>
        <v>0</v>
      </c>
      <c r="AU69" s="92">
        <f>'SO 13 - přechody'!P79</f>
        <v>0</v>
      </c>
      <c r="AV69" s="91">
        <f>'SO 13 - přechody'!J33</f>
        <v>0</v>
      </c>
      <c r="AW69" s="91">
        <f>'SO 13 - přechody'!J34</f>
        <v>0</v>
      </c>
      <c r="AX69" s="91">
        <f>'SO 13 - přechody'!J35</f>
        <v>0</v>
      </c>
      <c r="AY69" s="91">
        <f>'SO 13 - přechody'!J36</f>
        <v>0</v>
      </c>
      <c r="AZ69" s="91">
        <f>'SO 13 - přechody'!F33</f>
        <v>0</v>
      </c>
      <c r="BA69" s="91">
        <f>'SO 13 - přechody'!F34</f>
        <v>0</v>
      </c>
      <c r="BB69" s="91">
        <f>'SO 13 - přechody'!F35</f>
        <v>0</v>
      </c>
      <c r="BC69" s="91">
        <f>'SO 13 - přechody'!F36</f>
        <v>0</v>
      </c>
      <c r="BD69" s="93">
        <f>'SO 13 - přechody'!F37</f>
        <v>0</v>
      </c>
      <c r="BT69" s="94" t="s">
        <v>84</v>
      </c>
      <c r="BV69" s="94" t="s">
        <v>78</v>
      </c>
      <c r="BW69" s="94" t="s">
        <v>127</v>
      </c>
      <c r="BX69" s="94" t="s">
        <v>5</v>
      </c>
      <c r="CL69" s="94" t="s">
        <v>19</v>
      </c>
      <c r="CM69" s="94" t="s">
        <v>86</v>
      </c>
    </row>
    <row r="70" spans="1:91" s="7" customFormat="1" ht="16.5" customHeight="1">
      <c r="A70" s="84" t="s">
        <v>80</v>
      </c>
      <c r="B70" s="85"/>
      <c r="C70" s="86"/>
      <c r="D70" s="300" t="s">
        <v>128</v>
      </c>
      <c r="E70" s="300"/>
      <c r="F70" s="300"/>
      <c r="G70" s="300"/>
      <c r="H70" s="300"/>
      <c r="I70" s="87"/>
      <c r="J70" s="300" t="s">
        <v>129</v>
      </c>
      <c r="K70" s="300"/>
      <c r="L70" s="300"/>
      <c r="M70" s="300"/>
      <c r="N70" s="300"/>
      <c r="O70" s="300"/>
      <c r="P70" s="300"/>
      <c r="Q70" s="300"/>
      <c r="R70" s="300"/>
      <c r="S70" s="300"/>
      <c r="T70" s="300"/>
      <c r="U70" s="300"/>
      <c r="V70" s="300"/>
      <c r="W70" s="300"/>
      <c r="X70" s="300"/>
      <c r="Y70" s="300"/>
      <c r="Z70" s="300"/>
      <c r="AA70" s="300"/>
      <c r="AB70" s="300"/>
      <c r="AC70" s="300"/>
      <c r="AD70" s="300"/>
      <c r="AE70" s="300"/>
      <c r="AF70" s="300"/>
      <c r="AG70" s="302">
        <f>'SO 14 - plocha u výpravní...'!J30</f>
        <v>0</v>
      </c>
      <c r="AH70" s="303"/>
      <c r="AI70" s="303"/>
      <c r="AJ70" s="303"/>
      <c r="AK70" s="303"/>
      <c r="AL70" s="303"/>
      <c r="AM70" s="303"/>
      <c r="AN70" s="302">
        <f t="shared" si="0"/>
        <v>0</v>
      </c>
      <c r="AO70" s="303"/>
      <c r="AP70" s="303"/>
      <c r="AQ70" s="88" t="s">
        <v>83</v>
      </c>
      <c r="AR70" s="89"/>
      <c r="AS70" s="90">
        <v>0</v>
      </c>
      <c r="AT70" s="91">
        <f t="shared" si="1"/>
        <v>0</v>
      </c>
      <c r="AU70" s="92">
        <f>'SO 14 - plocha u výpravní...'!P79</f>
        <v>0</v>
      </c>
      <c r="AV70" s="91">
        <f>'SO 14 - plocha u výpravní...'!J33</f>
        <v>0</v>
      </c>
      <c r="AW70" s="91">
        <f>'SO 14 - plocha u výpravní...'!J34</f>
        <v>0</v>
      </c>
      <c r="AX70" s="91">
        <f>'SO 14 - plocha u výpravní...'!J35</f>
        <v>0</v>
      </c>
      <c r="AY70" s="91">
        <f>'SO 14 - plocha u výpravní...'!J36</f>
        <v>0</v>
      </c>
      <c r="AZ70" s="91">
        <f>'SO 14 - plocha u výpravní...'!F33</f>
        <v>0</v>
      </c>
      <c r="BA70" s="91">
        <f>'SO 14 - plocha u výpravní...'!F34</f>
        <v>0</v>
      </c>
      <c r="BB70" s="91">
        <f>'SO 14 - plocha u výpravní...'!F35</f>
        <v>0</v>
      </c>
      <c r="BC70" s="91">
        <f>'SO 14 - plocha u výpravní...'!F36</f>
        <v>0</v>
      </c>
      <c r="BD70" s="93">
        <f>'SO 14 - plocha u výpravní...'!F37</f>
        <v>0</v>
      </c>
      <c r="BT70" s="94" t="s">
        <v>84</v>
      </c>
      <c r="BV70" s="94" t="s">
        <v>78</v>
      </c>
      <c r="BW70" s="94" t="s">
        <v>130</v>
      </c>
      <c r="BX70" s="94" t="s">
        <v>5</v>
      </c>
      <c r="CL70" s="94" t="s">
        <v>19</v>
      </c>
      <c r="CM70" s="94" t="s">
        <v>86</v>
      </c>
    </row>
    <row r="71" spans="1:91" s="7" customFormat="1" ht="16.5" customHeight="1">
      <c r="A71" s="84" t="s">
        <v>80</v>
      </c>
      <c r="B71" s="85"/>
      <c r="C71" s="86"/>
      <c r="D71" s="300" t="s">
        <v>131</v>
      </c>
      <c r="E71" s="300"/>
      <c r="F71" s="300"/>
      <c r="G71" s="300"/>
      <c r="H71" s="300"/>
      <c r="I71" s="87"/>
      <c r="J71" s="300" t="s">
        <v>132</v>
      </c>
      <c r="K71" s="300"/>
      <c r="L71" s="300"/>
      <c r="M71" s="300"/>
      <c r="N71" s="300"/>
      <c r="O71" s="300"/>
      <c r="P71" s="300"/>
      <c r="Q71" s="300"/>
      <c r="R71" s="300"/>
      <c r="S71" s="300"/>
      <c r="T71" s="300"/>
      <c r="U71" s="300"/>
      <c r="V71" s="300"/>
      <c r="W71" s="300"/>
      <c r="X71" s="300"/>
      <c r="Y71" s="300"/>
      <c r="Z71" s="300"/>
      <c r="AA71" s="300"/>
      <c r="AB71" s="300"/>
      <c r="AC71" s="300"/>
      <c r="AD71" s="300"/>
      <c r="AE71" s="300"/>
      <c r="AF71" s="300"/>
      <c r="AG71" s="302">
        <f>'SO 15 - orientační systém...'!J30</f>
        <v>0</v>
      </c>
      <c r="AH71" s="303"/>
      <c r="AI71" s="303"/>
      <c r="AJ71" s="303"/>
      <c r="AK71" s="303"/>
      <c r="AL71" s="303"/>
      <c r="AM71" s="303"/>
      <c r="AN71" s="302">
        <f t="shared" si="0"/>
        <v>0</v>
      </c>
      <c r="AO71" s="303"/>
      <c r="AP71" s="303"/>
      <c r="AQ71" s="88" t="s">
        <v>83</v>
      </c>
      <c r="AR71" s="89"/>
      <c r="AS71" s="90">
        <v>0</v>
      </c>
      <c r="AT71" s="91">
        <f t="shared" si="1"/>
        <v>0</v>
      </c>
      <c r="AU71" s="92">
        <f>'SO 15 - orientační systém...'!P79</f>
        <v>0</v>
      </c>
      <c r="AV71" s="91">
        <f>'SO 15 - orientační systém...'!J33</f>
        <v>0</v>
      </c>
      <c r="AW71" s="91">
        <f>'SO 15 - orientační systém...'!J34</f>
        <v>0</v>
      </c>
      <c r="AX71" s="91">
        <f>'SO 15 - orientační systém...'!J35</f>
        <v>0</v>
      </c>
      <c r="AY71" s="91">
        <f>'SO 15 - orientační systém...'!J36</f>
        <v>0</v>
      </c>
      <c r="AZ71" s="91">
        <f>'SO 15 - orientační systém...'!F33</f>
        <v>0</v>
      </c>
      <c r="BA71" s="91">
        <f>'SO 15 - orientační systém...'!F34</f>
        <v>0</v>
      </c>
      <c r="BB71" s="91">
        <f>'SO 15 - orientační systém...'!F35</f>
        <v>0</v>
      </c>
      <c r="BC71" s="91">
        <f>'SO 15 - orientační systém...'!F36</f>
        <v>0</v>
      </c>
      <c r="BD71" s="93">
        <f>'SO 15 - orientační systém...'!F37</f>
        <v>0</v>
      </c>
      <c r="BT71" s="94" t="s">
        <v>84</v>
      </c>
      <c r="BV71" s="94" t="s">
        <v>78</v>
      </c>
      <c r="BW71" s="94" t="s">
        <v>133</v>
      </c>
      <c r="BX71" s="94" t="s">
        <v>5</v>
      </c>
      <c r="CL71" s="94" t="s">
        <v>19</v>
      </c>
      <c r="CM71" s="94" t="s">
        <v>86</v>
      </c>
    </row>
    <row r="72" spans="1:91" s="7" customFormat="1" ht="16.5" customHeight="1">
      <c r="A72" s="84" t="s">
        <v>80</v>
      </c>
      <c r="B72" s="85"/>
      <c r="C72" s="86"/>
      <c r="D72" s="300" t="s">
        <v>134</v>
      </c>
      <c r="E72" s="300"/>
      <c r="F72" s="300"/>
      <c r="G72" s="300"/>
      <c r="H72" s="300"/>
      <c r="I72" s="87"/>
      <c r="J72" s="300" t="s">
        <v>135</v>
      </c>
      <c r="K72" s="300"/>
      <c r="L72" s="300"/>
      <c r="M72" s="300"/>
      <c r="N72" s="300"/>
      <c r="O72" s="300"/>
      <c r="P72" s="300"/>
      <c r="Q72" s="300"/>
      <c r="R72" s="300"/>
      <c r="S72" s="300"/>
      <c r="T72" s="300"/>
      <c r="U72" s="300"/>
      <c r="V72" s="300"/>
      <c r="W72" s="300"/>
      <c r="X72" s="300"/>
      <c r="Y72" s="300"/>
      <c r="Z72" s="300"/>
      <c r="AA72" s="300"/>
      <c r="AB72" s="300"/>
      <c r="AC72" s="300"/>
      <c r="AD72" s="300"/>
      <c r="AE72" s="300"/>
      <c r="AF72" s="300"/>
      <c r="AG72" s="302">
        <f>'SO 16 - VON'!J30</f>
        <v>0</v>
      </c>
      <c r="AH72" s="303"/>
      <c r="AI72" s="303"/>
      <c r="AJ72" s="303"/>
      <c r="AK72" s="303"/>
      <c r="AL72" s="303"/>
      <c r="AM72" s="303"/>
      <c r="AN72" s="302">
        <f t="shared" si="0"/>
        <v>0</v>
      </c>
      <c r="AO72" s="303"/>
      <c r="AP72" s="303"/>
      <c r="AQ72" s="88" t="s">
        <v>83</v>
      </c>
      <c r="AR72" s="89"/>
      <c r="AS72" s="90">
        <v>0</v>
      </c>
      <c r="AT72" s="91">
        <f t="shared" si="1"/>
        <v>0</v>
      </c>
      <c r="AU72" s="92">
        <f>'SO 16 - VON'!P79</f>
        <v>0</v>
      </c>
      <c r="AV72" s="91">
        <f>'SO 16 - VON'!J33</f>
        <v>0</v>
      </c>
      <c r="AW72" s="91">
        <f>'SO 16 - VON'!J34</f>
        <v>0</v>
      </c>
      <c r="AX72" s="91">
        <f>'SO 16 - VON'!J35</f>
        <v>0</v>
      </c>
      <c r="AY72" s="91">
        <f>'SO 16 - VON'!J36</f>
        <v>0</v>
      </c>
      <c r="AZ72" s="91">
        <f>'SO 16 - VON'!F33</f>
        <v>0</v>
      </c>
      <c r="BA72" s="91">
        <f>'SO 16 - VON'!F34</f>
        <v>0</v>
      </c>
      <c r="BB72" s="91">
        <f>'SO 16 - VON'!F35</f>
        <v>0</v>
      </c>
      <c r="BC72" s="91">
        <f>'SO 16 - VON'!F36</f>
        <v>0</v>
      </c>
      <c r="BD72" s="93">
        <f>'SO 16 - VON'!F37</f>
        <v>0</v>
      </c>
      <c r="BT72" s="94" t="s">
        <v>84</v>
      </c>
      <c r="BV72" s="94" t="s">
        <v>78</v>
      </c>
      <c r="BW72" s="94" t="s">
        <v>136</v>
      </c>
      <c r="BX72" s="94" t="s">
        <v>5</v>
      </c>
      <c r="CL72" s="94" t="s">
        <v>19</v>
      </c>
      <c r="CM72" s="94" t="s">
        <v>86</v>
      </c>
    </row>
    <row r="73" spans="1:91" s="7" customFormat="1" ht="16.5" customHeight="1">
      <c r="B73" s="85"/>
      <c r="C73" s="86"/>
      <c r="D73" s="300" t="s">
        <v>137</v>
      </c>
      <c r="E73" s="300"/>
      <c r="F73" s="300"/>
      <c r="G73" s="300"/>
      <c r="H73" s="300"/>
      <c r="I73" s="87"/>
      <c r="J73" s="300" t="s">
        <v>138</v>
      </c>
      <c r="K73" s="300"/>
      <c r="L73" s="300"/>
      <c r="M73" s="300"/>
      <c r="N73" s="300"/>
      <c r="O73" s="300"/>
      <c r="P73" s="300"/>
      <c r="Q73" s="300"/>
      <c r="R73" s="300"/>
      <c r="S73" s="300"/>
      <c r="T73" s="300"/>
      <c r="U73" s="300"/>
      <c r="V73" s="300"/>
      <c r="W73" s="300"/>
      <c r="X73" s="300"/>
      <c r="Y73" s="300"/>
      <c r="Z73" s="300"/>
      <c r="AA73" s="300"/>
      <c r="AB73" s="300"/>
      <c r="AC73" s="300"/>
      <c r="AD73" s="300"/>
      <c r="AE73" s="300"/>
      <c r="AF73" s="300"/>
      <c r="AG73" s="304">
        <f>ROUND(SUM(AG74:AG75),2)</f>
        <v>0</v>
      </c>
      <c r="AH73" s="303"/>
      <c r="AI73" s="303"/>
      <c r="AJ73" s="303"/>
      <c r="AK73" s="303"/>
      <c r="AL73" s="303"/>
      <c r="AM73" s="303"/>
      <c r="AN73" s="302">
        <f t="shared" si="0"/>
        <v>0</v>
      </c>
      <c r="AO73" s="303"/>
      <c r="AP73" s="303"/>
      <c r="AQ73" s="88" t="s">
        <v>83</v>
      </c>
      <c r="AR73" s="89"/>
      <c r="AS73" s="90">
        <f>ROUND(SUM(AS74:AS75),2)</f>
        <v>0</v>
      </c>
      <c r="AT73" s="91">
        <f t="shared" si="1"/>
        <v>0</v>
      </c>
      <c r="AU73" s="92">
        <f>ROUND(SUM(AU74:AU75),5)</f>
        <v>0</v>
      </c>
      <c r="AV73" s="91">
        <f>ROUND(AZ73*L29,2)</f>
        <v>0</v>
      </c>
      <c r="AW73" s="91">
        <f>ROUND(BA73*L30,2)</f>
        <v>0</v>
      </c>
      <c r="AX73" s="91">
        <f>ROUND(BB73*L29,2)</f>
        <v>0</v>
      </c>
      <c r="AY73" s="91">
        <f>ROUND(BC73*L30,2)</f>
        <v>0</v>
      </c>
      <c r="AZ73" s="91">
        <f>ROUND(SUM(AZ74:AZ75),2)</f>
        <v>0</v>
      </c>
      <c r="BA73" s="91">
        <f>ROUND(SUM(BA74:BA75),2)</f>
        <v>0</v>
      </c>
      <c r="BB73" s="91">
        <f>ROUND(SUM(BB74:BB75),2)</f>
        <v>0</v>
      </c>
      <c r="BC73" s="91">
        <f>ROUND(SUM(BC74:BC75),2)</f>
        <v>0</v>
      </c>
      <c r="BD73" s="93">
        <f>ROUND(SUM(BD74:BD75),2)</f>
        <v>0</v>
      </c>
      <c r="BS73" s="94" t="s">
        <v>75</v>
      </c>
      <c r="BT73" s="94" t="s">
        <v>84</v>
      </c>
      <c r="BU73" s="94" t="s">
        <v>77</v>
      </c>
      <c r="BV73" s="94" t="s">
        <v>78</v>
      </c>
      <c r="BW73" s="94" t="s">
        <v>139</v>
      </c>
      <c r="BX73" s="94" t="s">
        <v>5</v>
      </c>
      <c r="CL73" s="94" t="s">
        <v>19</v>
      </c>
      <c r="CM73" s="94" t="s">
        <v>86</v>
      </c>
    </row>
    <row r="74" spans="1:91" s="4" customFormat="1" ht="16.5" customHeight="1">
      <c r="A74" s="84" t="s">
        <v>80</v>
      </c>
      <c r="B74" s="49"/>
      <c r="C74" s="95"/>
      <c r="D74" s="95"/>
      <c r="E74" s="301" t="s">
        <v>140</v>
      </c>
      <c r="F74" s="301"/>
      <c r="G74" s="301"/>
      <c r="H74" s="301"/>
      <c r="I74" s="301"/>
      <c r="J74" s="95"/>
      <c r="K74" s="301" t="s">
        <v>141</v>
      </c>
      <c r="L74" s="301"/>
      <c r="M74" s="301"/>
      <c r="N74" s="301"/>
      <c r="O74" s="301"/>
      <c r="P74" s="301"/>
      <c r="Q74" s="301"/>
      <c r="R74" s="301"/>
      <c r="S74" s="301"/>
      <c r="T74" s="301"/>
      <c r="U74" s="301"/>
      <c r="V74" s="301"/>
      <c r="W74" s="301"/>
      <c r="X74" s="301"/>
      <c r="Y74" s="301"/>
      <c r="Z74" s="301"/>
      <c r="AA74" s="301"/>
      <c r="AB74" s="301"/>
      <c r="AC74" s="301"/>
      <c r="AD74" s="301"/>
      <c r="AE74" s="301"/>
      <c r="AF74" s="301"/>
      <c r="AG74" s="305">
        <f>'SO 17.1 - Zrušení vlečky ...'!J32</f>
        <v>0</v>
      </c>
      <c r="AH74" s="306"/>
      <c r="AI74" s="306"/>
      <c r="AJ74" s="306"/>
      <c r="AK74" s="306"/>
      <c r="AL74" s="306"/>
      <c r="AM74" s="306"/>
      <c r="AN74" s="305">
        <f t="shared" si="0"/>
        <v>0</v>
      </c>
      <c r="AO74" s="306"/>
      <c r="AP74" s="306"/>
      <c r="AQ74" s="96" t="s">
        <v>96</v>
      </c>
      <c r="AR74" s="51"/>
      <c r="AS74" s="97">
        <v>0</v>
      </c>
      <c r="AT74" s="98">
        <f t="shared" si="1"/>
        <v>0</v>
      </c>
      <c r="AU74" s="99">
        <f>'SO 17.1 - Zrušení vlečky ...'!P87</f>
        <v>0</v>
      </c>
      <c r="AV74" s="98">
        <f>'SO 17.1 - Zrušení vlečky ...'!J35</f>
        <v>0</v>
      </c>
      <c r="AW74" s="98">
        <f>'SO 17.1 - Zrušení vlečky ...'!J36</f>
        <v>0</v>
      </c>
      <c r="AX74" s="98">
        <f>'SO 17.1 - Zrušení vlečky ...'!J37</f>
        <v>0</v>
      </c>
      <c r="AY74" s="98">
        <f>'SO 17.1 - Zrušení vlečky ...'!J38</f>
        <v>0</v>
      </c>
      <c r="AZ74" s="98">
        <f>'SO 17.1 - Zrušení vlečky ...'!F35</f>
        <v>0</v>
      </c>
      <c r="BA74" s="98">
        <f>'SO 17.1 - Zrušení vlečky ...'!F36</f>
        <v>0</v>
      </c>
      <c r="BB74" s="98">
        <f>'SO 17.1 - Zrušení vlečky ...'!F37</f>
        <v>0</v>
      </c>
      <c r="BC74" s="98">
        <f>'SO 17.1 - Zrušení vlečky ...'!F38</f>
        <v>0</v>
      </c>
      <c r="BD74" s="100">
        <f>'SO 17.1 - Zrušení vlečky ...'!F39</f>
        <v>0</v>
      </c>
      <c r="BT74" s="101" t="s">
        <v>86</v>
      </c>
      <c r="BV74" s="101" t="s">
        <v>78</v>
      </c>
      <c r="BW74" s="101" t="s">
        <v>142</v>
      </c>
      <c r="BX74" s="101" t="s">
        <v>139</v>
      </c>
      <c r="CL74" s="101" t="s">
        <v>19</v>
      </c>
    </row>
    <row r="75" spans="1:91" s="4" customFormat="1" ht="23.25" customHeight="1">
      <c r="A75" s="84" t="s">
        <v>80</v>
      </c>
      <c r="B75" s="49"/>
      <c r="C75" s="95"/>
      <c r="D75" s="95"/>
      <c r="E75" s="301" t="s">
        <v>143</v>
      </c>
      <c r="F75" s="301"/>
      <c r="G75" s="301"/>
      <c r="H75" s="301"/>
      <c r="I75" s="301"/>
      <c r="J75" s="95"/>
      <c r="K75" s="301" t="s">
        <v>144</v>
      </c>
      <c r="L75" s="301"/>
      <c r="M75" s="301"/>
      <c r="N75" s="301"/>
      <c r="O75" s="301"/>
      <c r="P75" s="301"/>
      <c r="Q75" s="301"/>
      <c r="R75" s="301"/>
      <c r="S75" s="301"/>
      <c r="T75" s="301"/>
      <c r="U75" s="301"/>
      <c r="V75" s="301"/>
      <c r="W75" s="301"/>
      <c r="X75" s="301"/>
      <c r="Y75" s="301"/>
      <c r="Z75" s="301"/>
      <c r="AA75" s="301"/>
      <c r="AB75" s="301"/>
      <c r="AC75" s="301"/>
      <c r="AD75" s="301"/>
      <c r="AE75" s="301"/>
      <c r="AF75" s="301"/>
      <c r="AG75" s="305">
        <f>'SO 17.2 - Oprava zabezpeč...'!J32</f>
        <v>0</v>
      </c>
      <c r="AH75" s="306"/>
      <c r="AI75" s="306"/>
      <c r="AJ75" s="306"/>
      <c r="AK75" s="306"/>
      <c r="AL75" s="306"/>
      <c r="AM75" s="306"/>
      <c r="AN75" s="305">
        <f t="shared" si="0"/>
        <v>0</v>
      </c>
      <c r="AO75" s="306"/>
      <c r="AP75" s="306"/>
      <c r="AQ75" s="96" t="s">
        <v>96</v>
      </c>
      <c r="AR75" s="51"/>
      <c r="AS75" s="97">
        <v>0</v>
      </c>
      <c r="AT75" s="98">
        <f t="shared" si="1"/>
        <v>0</v>
      </c>
      <c r="AU75" s="99">
        <f>'SO 17.2 - Oprava zabezpeč...'!P90</f>
        <v>0</v>
      </c>
      <c r="AV75" s="98">
        <f>'SO 17.2 - Oprava zabezpeč...'!J35</f>
        <v>0</v>
      </c>
      <c r="AW75" s="98">
        <f>'SO 17.2 - Oprava zabezpeč...'!J36</f>
        <v>0</v>
      </c>
      <c r="AX75" s="98">
        <f>'SO 17.2 - Oprava zabezpeč...'!J37</f>
        <v>0</v>
      </c>
      <c r="AY75" s="98">
        <f>'SO 17.2 - Oprava zabezpeč...'!J38</f>
        <v>0</v>
      </c>
      <c r="AZ75" s="98">
        <f>'SO 17.2 - Oprava zabezpeč...'!F35</f>
        <v>0</v>
      </c>
      <c r="BA75" s="98">
        <f>'SO 17.2 - Oprava zabezpeč...'!F36</f>
        <v>0</v>
      </c>
      <c r="BB75" s="98">
        <f>'SO 17.2 - Oprava zabezpeč...'!F37</f>
        <v>0</v>
      </c>
      <c r="BC75" s="98">
        <f>'SO 17.2 - Oprava zabezpeč...'!F38</f>
        <v>0</v>
      </c>
      <c r="BD75" s="100">
        <f>'SO 17.2 - Oprava zabezpeč...'!F39</f>
        <v>0</v>
      </c>
      <c r="BT75" s="101" t="s">
        <v>86</v>
      </c>
      <c r="BV75" s="101" t="s">
        <v>78</v>
      </c>
      <c r="BW75" s="101" t="s">
        <v>145</v>
      </c>
      <c r="BX75" s="101" t="s">
        <v>139</v>
      </c>
      <c r="CL75" s="101" t="s">
        <v>19</v>
      </c>
    </row>
    <row r="76" spans="1:91" s="7" customFormat="1" ht="16.5" customHeight="1">
      <c r="B76" s="85"/>
      <c r="C76" s="86"/>
      <c r="D76" s="300" t="s">
        <v>146</v>
      </c>
      <c r="E76" s="300"/>
      <c r="F76" s="300"/>
      <c r="G76" s="300"/>
      <c r="H76" s="300"/>
      <c r="I76" s="87"/>
      <c r="J76" s="300" t="s">
        <v>147</v>
      </c>
      <c r="K76" s="300"/>
      <c r="L76" s="300"/>
      <c r="M76" s="300"/>
      <c r="N76" s="300"/>
      <c r="O76" s="300"/>
      <c r="P76" s="300"/>
      <c r="Q76" s="300"/>
      <c r="R76" s="300"/>
      <c r="S76" s="300"/>
      <c r="T76" s="300"/>
      <c r="U76" s="300"/>
      <c r="V76" s="300"/>
      <c r="W76" s="300"/>
      <c r="X76" s="300"/>
      <c r="Y76" s="300"/>
      <c r="Z76" s="300"/>
      <c r="AA76" s="300"/>
      <c r="AB76" s="300"/>
      <c r="AC76" s="300"/>
      <c r="AD76" s="300"/>
      <c r="AE76" s="300"/>
      <c r="AF76" s="300"/>
      <c r="AG76" s="304">
        <f>ROUND(SUM(AG77:AG79),2)</f>
        <v>0</v>
      </c>
      <c r="AH76" s="303"/>
      <c r="AI76" s="303"/>
      <c r="AJ76" s="303"/>
      <c r="AK76" s="303"/>
      <c r="AL76" s="303"/>
      <c r="AM76" s="303"/>
      <c r="AN76" s="302">
        <f t="shared" si="0"/>
        <v>0</v>
      </c>
      <c r="AO76" s="303"/>
      <c r="AP76" s="303"/>
      <c r="AQ76" s="88" t="s">
        <v>83</v>
      </c>
      <c r="AR76" s="89"/>
      <c r="AS76" s="90">
        <f>ROUND(SUM(AS77:AS79),2)</f>
        <v>0</v>
      </c>
      <c r="AT76" s="91">
        <f t="shared" si="1"/>
        <v>0</v>
      </c>
      <c r="AU76" s="92">
        <f>ROUND(SUM(AU77:AU79),5)</f>
        <v>0</v>
      </c>
      <c r="AV76" s="91">
        <f>ROUND(AZ76*L29,2)</f>
        <v>0</v>
      </c>
      <c r="AW76" s="91">
        <f>ROUND(BA76*L30,2)</f>
        <v>0</v>
      </c>
      <c r="AX76" s="91">
        <f>ROUND(BB76*L29,2)</f>
        <v>0</v>
      </c>
      <c r="AY76" s="91">
        <f>ROUND(BC76*L30,2)</f>
        <v>0</v>
      </c>
      <c r="AZ76" s="91">
        <f>ROUND(SUM(AZ77:AZ79),2)</f>
        <v>0</v>
      </c>
      <c r="BA76" s="91">
        <f>ROUND(SUM(BA77:BA79),2)</f>
        <v>0</v>
      </c>
      <c r="BB76" s="91">
        <f>ROUND(SUM(BB77:BB79),2)</f>
        <v>0</v>
      </c>
      <c r="BC76" s="91">
        <f>ROUND(SUM(BC77:BC79),2)</f>
        <v>0</v>
      </c>
      <c r="BD76" s="93">
        <f>ROUND(SUM(BD77:BD79),2)</f>
        <v>0</v>
      </c>
      <c r="BS76" s="94" t="s">
        <v>75</v>
      </c>
      <c r="BT76" s="94" t="s">
        <v>84</v>
      </c>
      <c r="BU76" s="94" t="s">
        <v>77</v>
      </c>
      <c r="BV76" s="94" t="s">
        <v>78</v>
      </c>
      <c r="BW76" s="94" t="s">
        <v>148</v>
      </c>
      <c r="BX76" s="94" t="s">
        <v>5</v>
      </c>
      <c r="CL76" s="94" t="s">
        <v>19</v>
      </c>
      <c r="CM76" s="94" t="s">
        <v>86</v>
      </c>
    </row>
    <row r="77" spans="1:91" s="4" customFormat="1" ht="16.5" customHeight="1">
      <c r="A77" s="84" t="s">
        <v>80</v>
      </c>
      <c r="B77" s="49"/>
      <c r="C77" s="95"/>
      <c r="D77" s="95"/>
      <c r="E77" s="301" t="s">
        <v>149</v>
      </c>
      <c r="F77" s="301"/>
      <c r="G77" s="301"/>
      <c r="H77" s="301"/>
      <c r="I77" s="301"/>
      <c r="J77" s="95"/>
      <c r="K77" s="301" t="s">
        <v>150</v>
      </c>
      <c r="L77" s="301"/>
      <c r="M77" s="301"/>
      <c r="N77" s="301"/>
      <c r="O77" s="301"/>
      <c r="P77" s="301"/>
      <c r="Q77" s="301"/>
      <c r="R77" s="301"/>
      <c r="S77" s="301"/>
      <c r="T77" s="301"/>
      <c r="U77" s="301"/>
      <c r="V77" s="301"/>
      <c r="W77" s="301"/>
      <c r="X77" s="301"/>
      <c r="Y77" s="301"/>
      <c r="Z77" s="301"/>
      <c r="AA77" s="301"/>
      <c r="AB77" s="301"/>
      <c r="AC77" s="301"/>
      <c r="AD77" s="301"/>
      <c r="AE77" s="301"/>
      <c r="AF77" s="301"/>
      <c r="AG77" s="305">
        <f>'SO 18.1 - Elektromontáže'!J32</f>
        <v>0</v>
      </c>
      <c r="AH77" s="306"/>
      <c r="AI77" s="306"/>
      <c r="AJ77" s="306"/>
      <c r="AK77" s="306"/>
      <c r="AL77" s="306"/>
      <c r="AM77" s="306"/>
      <c r="AN77" s="305">
        <f t="shared" si="0"/>
        <v>0</v>
      </c>
      <c r="AO77" s="306"/>
      <c r="AP77" s="306"/>
      <c r="AQ77" s="96" t="s">
        <v>96</v>
      </c>
      <c r="AR77" s="51"/>
      <c r="AS77" s="97">
        <v>0</v>
      </c>
      <c r="AT77" s="98">
        <f t="shared" si="1"/>
        <v>0</v>
      </c>
      <c r="AU77" s="99">
        <f>'SO 18.1 - Elektromontáže'!P85</f>
        <v>0</v>
      </c>
      <c r="AV77" s="98">
        <f>'SO 18.1 - Elektromontáže'!J35</f>
        <v>0</v>
      </c>
      <c r="AW77" s="98">
        <f>'SO 18.1 - Elektromontáže'!J36</f>
        <v>0</v>
      </c>
      <c r="AX77" s="98">
        <f>'SO 18.1 - Elektromontáže'!J37</f>
        <v>0</v>
      </c>
      <c r="AY77" s="98">
        <f>'SO 18.1 - Elektromontáže'!J38</f>
        <v>0</v>
      </c>
      <c r="AZ77" s="98">
        <f>'SO 18.1 - Elektromontáže'!F35</f>
        <v>0</v>
      </c>
      <c r="BA77" s="98">
        <f>'SO 18.1 - Elektromontáže'!F36</f>
        <v>0</v>
      </c>
      <c r="BB77" s="98">
        <f>'SO 18.1 - Elektromontáže'!F37</f>
        <v>0</v>
      </c>
      <c r="BC77" s="98">
        <f>'SO 18.1 - Elektromontáže'!F38</f>
        <v>0</v>
      </c>
      <c r="BD77" s="100">
        <f>'SO 18.1 - Elektromontáže'!F39</f>
        <v>0</v>
      </c>
      <c r="BT77" s="101" t="s">
        <v>86</v>
      </c>
      <c r="BV77" s="101" t="s">
        <v>78</v>
      </c>
      <c r="BW77" s="101" t="s">
        <v>151</v>
      </c>
      <c r="BX77" s="101" t="s">
        <v>148</v>
      </c>
      <c r="CL77" s="101" t="s">
        <v>19</v>
      </c>
    </row>
    <row r="78" spans="1:91" s="4" customFormat="1" ht="16.5" customHeight="1">
      <c r="A78" s="84" t="s">
        <v>80</v>
      </c>
      <c r="B78" s="49"/>
      <c r="C78" s="95"/>
      <c r="D78" s="95"/>
      <c r="E78" s="301" t="s">
        <v>152</v>
      </c>
      <c r="F78" s="301"/>
      <c r="G78" s="301"/>
      <c r="H78" s="301"/>
      <c r="I78" s="301"/>
      <c r="J78" s="95"/>
      <c r="K78" s="301" t="s">
        <v>153</v>
      </c>
      <c r="L78" s="301"/>
      <c r="M78" s="301"/>
      <c r="N78" s="301"/>
      <c r="O78" s="301"/>
      <c r="P78" s="301"/>
      <c r="Q78" s="301"/>
      <c r="R78" s="301"/>
      <c r="S78" s="301"/>
      <c r="T78" s="301"/>
      <c r="U78" s="301"/>
      <c r="V78" s="301"/>
      <c r="W78" s="301"/>
      <c r="X78" s="301"/>
      <c r="Y78" s="301"/>
      <c r="Z78" s="301"/>
      <c r="AA78" s="301"/>
      <c r="AB78" s="301"/>
      <c r="AC78" s="301"/>
      <c r="AD78" s="301"/>
      <c r="AE78" s="301"/>
      <c r="AF78" s="301"/>
      <c r="AG78" s="305">
        <f>'SO 18.2 - Zemní práce'!J32</f>
        <v>0</v>
      </c>
      <c r="AH78" s="306"/>
      <c r="AI78" s="306"/>
      <c r="AJ78" s="306"/>
      <c r="AK78" s="306"/>
      <c r="AL78" s="306"/>
      <c r="AM78" s="306"/>
      <c r="AN78" s="305">
        <f t="shared" si="0"/>
        <v>0</v>
      </c>
      <c r="AO78" s="306"/>
      <c r="AP78" s="306"/>
      <c r="AQ78" s="96" t="s">
        <v>96</v>
      </c>
      <c r="AR78" s="51"/>
      <c r="AS78" s="97">
        <v>0</v>
      </c>
      <c r="AT78" s="98">
        <f t="shared" si="1"/>
        <v>0</v>
      </c>
      <c r="AU78" s="99">
        <f>'SO 18.2 - Zemní práce'!P85</f>
        <v>0</v>
      </c>
      <c r="AV78" s="98">
        <f>'SO 18.2 - Zemní práce'!J35</f>
        <v>0</v>
      </c>
      <c r="AW78" s="98">
        <f>'SO 18.2 - Zemní práce'!J36</f>
        <v>0</v>
      </c>
      <c r="AX78" s="98">
        <f>'SO 18.2 - Zemní práce'!J37</f>
        <v>0</v>
      </c>
      <c r="AY78" s="98">
        <f>'SO 18.2 - Zemní práce'!J38</f>
        <v>0</v>
      </c>
      <c r="AZ78" s="98">
        <f>'SO 18.2 - Zemní práce'!F35</f>
        <v>0</v>
      </c>
      <c r="BA78" s="98">
        <f>'SO 18.2 - Zemní práce'!F36</f>
        <v>0</v>
      </c>
      <c r="BB78" s="98">
        <f>'SO 18.2 - Zemní práce'!F37</f>
        <v>0</v>
      </c>
      <c r="BC78" s="98">
        <f>'SO 18.2 - Zemní práce'!F38</f>
        <v>0</v>
      </c>
      <c r="BD78" s="100">
        <f>'SO 18.2 - Zemní práce'!F39</f>
        <v>0</v>
      </c>
      <c r="BT78" s="101" t="s">
        <v>86</v>
      </c>
      <c r="BV78" s="101" t="s">
        <v>78</v>
      </c>
      <c r="BW78" s="101" t="s">
        <v>154</v>
      </c>
      <c r="BX78" s="101" t="s">
        <v>148</v>
      </c>
      <c r="CL78" s="101" t="s">
        <v>19</v>
      </c>
    </row>
    <row r="79" spans="1:91" s="4" customFormat="1" ht="16.5" customHeight="1">
      <c r="A79" s="84" t="s">
        <v>80</v>
      </c>
      <c r="B79" s="49"/>
      <c r="C79" s="95"/>
      <c r="D79" s="95"/>
      <c r="E79" s="301" t="s">
        <v>155</v>
      </c>
      <c r="F79" s="301"/>
      <c r="G79" s="301"/>
      <c r="H79" s="301"/>
      <c r="I79" s="301"/>
      <c r="J79" s="95"/>
      <c r="K79" s="301" t="s">
        <v>135</v>
      </c>
      <c r="L79" s="301"/>
      <c r="M79" s="301"/>
      <c r="N79" s="301"/>
      <c r="O79" s="301"/>
      <c r="P79" s="301"/>
      <c r="Q79" s="301"/>
      <c r="R79" s="301"/>
      <c r="S79" s="301"/>
      <c r="T79" s="301"/>
      <c r="U79" s="301"/>
      <c r="V79" s="301"/>
      <c r="W79" s="301"/>
      <c r="X79" s="301"/>
      <c r="Y79" s="301"/>
      <c r="Z79" s="301"/>
      <c r="AA79" s="301"/>
      <c r="AB79" s="301"/>
      <c r="AC79" s="301"/>
      <c r="AD79" s="301"/>
      <c r="AE79" s="301"/>
      <c r="AF79" s="301"/>
      <c r="AG79" s="305">
        <f>'SO 18.3 - VON'!J32</f>
        <v>0</v>
      </c>
      <c r="AH79" s="306"/>
      <c r="AI79" s="306"/>
      <c r="AJ79" s="306"/>
      <c r="AK79" s="306"/>
      <c r="AL79" s="306"/>
      <c r="AM79" s="306"/>
      <c r="AN79" s="305">
        <f t="shared" si="0"/>
        <v>0</v>
      </c>
      <c r="AO79" s="306"/>
      <c r="AP79" s="306"/>
      <c r="AQ79" s="96" t="s">
        <v>96</v>
      </c>
      <c r="AR79" s="51"/>
      <c r="AS79" s="102">
        <v>0</v>
      </c>
      <c r="AT79" s="103">
        <f t="shared" si="1"/>
        <v>0</v>
      </c>
      <c r="AU79" s="104">
        <f>'SO 18.3 - VON'!P85</f>
        <v>0</v>
      </c>
      <c r="AV79" s="103">
        <f>'SO 18.3 - VON'!J35</f>
        <v>0</v>
      </c>
      <c r="AW79" s="103">
        <f>'SO 18.3 - VON'!J36</f>
        <v>0</v>
      </c>
      <c r="AX79" s="103">
        <f>'SO 18.3 - VON'!J37</f>
        <v>0</v>
      </c>
      <c r="AY79" s="103">
        <f>'SO 18.3 - VON'!J38</f>
        <v>0</v>
      </c>
      <c r="AZ79" s="103">
        <f>'SO 18.3 - VON'!F35</f>
        <v>0</v>
      </c>
      <c r="BA79" s="103">
        <f>'SO 18.3 - VON'!F36</f>
        <v>0</v>
      </c>
      <c r="BB79" s="103">
        <f>'SO 18.3 - VON'!F37</f>
        <v>0</v>
      </c>
      <c r="BC79" s="103">
        <f>'SO 18.3 - VON'!F38</f>
        <v>0</v>
      </c>
      <c r="BD79" s="105">
        <f>'SO 18.3 - VON'!F39</f>
        <v>0</v>
      </c>
      <c r="BT79" s="101" t="s">
        <v>86</v>
      </c>
      <c r="BV79" s="101" t="s">
        <v>78</v>
      </c>
      <c r="BW79" s="101" t="s">
        <v>156</v>
      </c>
      <c r="BX79" s="101" t="s">
        <v>148</v>
      </c>
      <c r="CL79" s="101" t="s">
        <v>19</v>
      </c>
    </row>
    <row r="80" spans="1:91" s="2" customFormat="1" ht="30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7"/>
      <c r="AS80" s="32"/>
      <c r="AT80" s="32"/>
      <c r="AU80" s="32"/>
      <c r="AV80" s="32"/>
      <c r="AW80" s="32"/>
      <c r="AX80" s="32"/>
      <c r="AY80" s="32"/>
      <c r="AZ80" s="32"/>
      <c r="BA80" s="32"/>
      <c r="BB80" s="32"/>
      <c r="BC80" s="32"/>
      <c r="BD80" s="32"/>
      <c r="BE80" s="32"/>
    </row>
    <row r="81" spans="1:57" s="2" customFormat="1" ht="6.95" customHeight="1">
      <c r="A81" s="32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7"/>
      <c r="AS81" s="32"/>
      <c r="AT81" s="32"/>
      <c r="AU81" s="32"/>
      <c r="AV81" s="32"/>
      <c r="AW81" s="32"/>
      <c r="AX81" s="32"/>
      <c r="AY81" s="32"/>
      <c r="AZ81" s="32"/>
      <c r="BA81" s="32"/>
      <c r="BB81" s="32"/>
      <c r="BC81" s="32"/>
      <c r="BD81" s="32"/>
      <c r="BE81" s="32"/>
    </row>
  </sheetData>
  <sheetProtection algorithmName="SHA-512" hashValue="oN5TSmlz5sChaGXTwN9yt7INT+jMos501lYfmf/GTiM0fYT4g/SM2dhheafrm/l0XC4GCvnlG4jjmlMOTDifmQ==" saltValue="wynQYbx2RTdpPUW8qhxbQtc9/tFy4sXh7IsYaCPqragJ6kQcPUgE0CNF88KfdqyBdNBB/ySzxvEaR+AlPBgnRw==" spinCount="100000" sheet="1" objects="1" scenarios="1" formatColumns="0" formatRows="0"/>
  <mergeCells count="138">
    <mergeCell ref="AK33:AO33"/>
    <mergeCell ref="L33:P33"/>
    <mergeCell ref="W33:AE33"/>
    <mergeCell ref="AK35:AO35"/>
    <mergeCell ref="X35:AB35"/>
    <mergeCell ref="AR2:BE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J62:AF62"/>
    <mergeCell ref="J63:AF63"/>
    <mergeCell ref="D63:H63"/>
    <mergeCell ref="AM47:AN47"/>
    <mergeCell ref="AM49:AP49"/>
    <mergeCell ref="AS49:AT51"/>
    <mergeCell ref="AM50:AP50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G59:AM59"/>
    <mergeCell ref="AN59:AP59"/>
    <mergeCell ref="AN60:AP60"/>
    <mergeCell ref="AG60:AM60"/>
    <mergeCell ref="AG54:AM54"/>
    <mergeCell ref="AN54:AP54"/>
    <mergeCell ref="AN77:AP77"/>
    <mergeCell ref="AG77:AM77"/>
    <mergeCell ref="AN78:AP78"/>
    <mergeCell ref="AG78:AM78"/>
    <mergeCell ref="AN79:AP79"/>
    <mergeCell ref="AG79:AM79"/>
    <mergeCell ref="L45:AO45"/>
    <mergeCell ref="I52:AF52"/>
    <mergeCell ref="C52:G52"/>
    <mergeCell ref="J55:AF55"/>
    <mergeCell ref="D55:H55"/>
    <mergeCell ref="J56:AF56"/>
    <mergeCell ref="D56:H56"/>
    <mergeCell ref="D57:H57"/>
    <mergeCell ref="J57:AF57"/>
    <mergeCell ref="J58:AF58"/>
    <mergeCell ref="D58:H58"/>
    <mergeCell ref="K59:AF59"/>
    <mergeCell ref="E59:I59"/>
    <mergeCell ref="E60:I60"/>
    <mergeCell ref="K60:AF60"/>
    <mergeCell ref="J61:AF61"/>
    <mergeCell ref="D61:H61"/>
    <mergeCell ref="D62:H62"/>
    <mergeCell ref="AG72:AM72"/>
    <mergeCell ref="AN72:AP72"/>
    <mergeCell ref="AG73:AM73"/>
    <mergeCell ref="AN73:AP73"/>
    <mergeCell ref="AN74:AP74"/>
    <mergeCell ref="AG74:AM74"/>
    <mergeCell ref="AG75:AM75"/>
    <mergeCell ref="AN75:AP75"/>
    <mergeCell ref="AN76:AP76"/>
    <mergeCell ref="AG76:AM76"/>
    <mergeCell ref="E79:I79"/>
    <mergeCell ref="K79:AF79"/>
    <mergeCell ref="AG61:AM61"/>
    <mergeCell ref="AN61:AP61"/>
    <mergeCell ref="AG62:AM62"/>
    <mergeCell ref="AN62:AP62"/>
    <mergeCell ref="AG63:AM63"/>
    <mergeCell ref="AN63:AP63"/>
    <mergeCell ref="AN64:AP64"/>
    <mergeCell ref="AG64:AM64"/>
    <mergeCell ref="AN65:AP65"/>
    <mergeCell ref="AG65:AM65"/>
    <mergeCell ref="AN66:AP66"/>
    <mergeCell ref="AG66:AM66"/>
    <mergeCell ref="AG67:AM67"/>
    <mergeCell ref="AN67:AP67"/>
    <mergeCell ref="AN68:AP68"/>
    <mergeCell ref="AG68:AM68"/>
    <mergeCell ref="AN69:AP69"/>
    <mergeCell ref="AG69:AM69"/>
    <mergeCell ref="AG70:AM70"/>
    <mergeCell ref="AN70:AP70"/>
    <mergeCell ref="AG71:AM71"/>
    <mergeCell ref="AN71:AP71"/>
    <mergeCell ref="E74:I74"/>
    <mergeCell ref="K74:AF74"/>
    <mergeCell ref="E75:I75"/>
    <mergeCell ref="K75:AF75"/>
    <mergeCell ref="D76:H76"/>
    <mergeCell ref="J76:AF76"/>
    <mergeCell ref="E77:I77"/>
    <mergeCell ref="K77:AF77"/>
    <mergeCell ref="K78:AF78"/>
    <mergeCell ref="E78:I78"/>
    <mergeCell ref="D69:H69"/>
    <mergeCell ref="J69:AF69"/>
    <mergeCell ref="D70:H70"/>
    <mergeCell ref="J70:AF70"/>
    <mergeCell ref="D71:H71"/>
    <mergeCell ref="J71:AF71"/>
    <mergeCell ref="J72:AF72"/>
    <mergeCell ref="D72:H72"/>
    <mergeCell ref="J73:AF73"/>
    <mergeCell ref="D73:H73"/>
    <mergeCell ref="D64:H64"/>
    <mergeCell ref="J64:AF64"/>
    <mergeCell ref="J65:AF65"/>
    <mergeCell ref="D65:H65"/>
    <mergeCell ref="D66:H66"/>
    <mergeCell ref="J66:AF66"/>
    <mergeCell ref="D67:H67"/>
    <mergeCell ref="J67:AF67"/>
    <mergeCell ref="J68:AF68"/>
    <mergeCell ref="D68:H68"/>
  </mergeCells>
  <hyperlinks>
    <hyperlink ref="A55" location="'SO 01 - kolej č. 1'!C2" display="/"/>
    <hyperlink ref="A56" location="'SO 02 - kolej č. 3'!C2" display="/"/>
    <hyperlink ref="A57" location="'SO 03 - kolej č. 2'!C2" display="/"/>
    <hyperlink ref="A59" location="'SO 04 - výhybka č. 1 (J49...'!C2" display="/"/>
    <hyperlink ref="A60" location="'SO 04.1 - Materiál zadava...'!C2" display="/"/>
    <hyperlink ref="A61" location="'SO 05 - výhybka č. 2 (JS4...'!C2" display="/"/>
    <hyperlink ref="A62" location="'SO 06 - výhybka č. 3 (JS4...'!C2" display="/"/>
    <hyperlink ref="A63" location="'SO 07 - výhybka č. 4  (JS...'!C2" display="/"/>
    <hyperlink ref="A64" location="'SO 08 - vyjmutí a demontá...'!C2" display="/"/>
    <hyperlink ref="A65" location="'SO 09 - demontáž kolejí'!C2" display="/"/>
    <hyperlink ref="A66" location="'SO 10 - ostatní'!C2" display="/"/>
    <hyperlink ref="A67" location="'SO 11 - demontáž nástupiš...'!C2" display="/"/>
    <hyperlink ref="A68" location="'SO 12 - zřízení ostrovníh...'!C2" display="/"/>
    <hyperlink ref="A69" location="'SO 13 - přechody'!C2" display="/"/>
    <hyperlink ref="A70" location="'SO 14 - plocha u výpravní...'!C2" display="/"/>
    <hyperlink ref="A71" location="'SO 15 - orientační systém...'!C2" display="/"/>
    <hyperlink ref="A72" location="'SO 16 - VON'!C2" display="/"/>
    <hyperlink ref="A74" location="'SO 17.1 - Zrušení vlečky ...'!C2" display="/"/>
    <hyperlink ref="A75" location="'SO 17.2 - Oprava zabezpeč...'!C2" display="/"/>
    <hyperlink ref="A77" location="'SO 18.1 - Elektromontáže'!C2" display="/"/>
    <hyperlink ref="A78" location="'SO 18.2 - Zemní práce'!C2" display="/"/>
    <hyperlink ref="A79" location="'SO 18.3 - VO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5" t="s">
        <v>112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customHeight="1">
      <c r="B4" s="18"/>
      <c r="D4" s="108" t="s">
        <v>157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44" t="str">
        <f>'Rekapitulace stavby'!K6</f>
        <v>Oprava kolejí a výhybek v žst. Volyně.</v>
      </c>
      <c r="F7" s="345"/>
      <c r="G7" s="345"/>
      <c r="H7" s="345"/>
      <c r="L7" s="18"/>
    </row>
    <row r="8" spans="1:46" s="2" customFormat="1" ht="12" customHeight="1">
      <c r="A8" s="32"/>
      <c r="B8" s="37"/>
      <c r="C8" s="32"/>
      <c r="D8" s="110" t="s">
        <v>158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6" t="s">
        <v>445</v>
      </c>
      <c r="F9" s="347"/>
      <c r="G9" s="347"/>
      <c r="H9" s="347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19</v>
      </c>
      <c r="G11" s="32"/>
      <c r="H11" s="32"/>
      <c r="I11" s="110" t="s">
        <v>20</v>
      </c>
      <c r="J11" s="101" t="s">
        <v>21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22</v>
      </c>
      <c r="E12" s="32"/>
      <c r="F12" s="101" t="s">
        <v>23</v>
      </c>
      <c r="G12" s="32"/>
      <c r="H12" s="32"/>
      <c r="I12" s="110" t="s">
        <v>24</v>
      </c>
      <c r="J12" s="112" t="str">
        <f>'Rekapitulace stavby'!AN8</f>
        <v>18. 2. 2021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26</v>
      </c>
      <c r="E14" s="32"/>
      <c r="F14" s="32"/>
      <c r="G14" s="32"/>
      <c r="H14" s="32"/>
      <c r="I14" s="110" t="s">
        <v>27</v>
      </c>
      <c r="J14" s="101" t="str">
        <f>IF('Rekapitulace stavby'!AN10="","",'Rekapitulace stavby'!AN10)</f>
        <v>70994234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tr">
        <f>IF('Rekapitulace stavby'!E11="","",'Rekapitulace stavby'!E11)</f>
        <v xml:space="preserve">Správa železnic, státní organizace, OŘ Plzeň </v>
      </c>
      <c r="F15" s="32"/>
      <c r="G15" s="32"/>
      <c r="H15" s="32"/>
      <c r="I15" s="110" t="s">
        <v>30</v>
      </c>
      <c r="J15" s="101" t="str">
        <f>IF('Rekapitulace stavby'!AN11="","",'Rekapitulace stavby'!AN11)</f>
        <v>CZ70994234</v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32</v>
      </c>
      <c r="E17" s="32"/>
      <c r="F17" s="32"/>
      <c r="G17" s="32"/>
      <c r="H17" s="32"/>
      <c r="I17" s="110" t="s">
        <v>27</v>
      </c>
      <c r="J17" s="28" t="str">
        <f>'Rekapitulace stavby'!AN13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8" t="str">
        <f>'Rekapitulace stavby'!E14</f>
        <v>Vyplň údaj</v>
      </c>
      <c r="F18" s="349"/>
      <c r="G18" s="349"/>
      <c r="H18" s="349"/>
      <c r="I18" s="110" t="s">
        <v>30</v>
      </c>
      <c r="J18" s="28" t="str">
        <f>'Rekapitulace stavby'!AN14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34</v>
      </c>
      <c r="E20" s="32"/>
      <c r="F20" s="32"/>
      <c r="G20" s="32"/>
      <c r="H20" s="32"/>
      <c r="I20" s="110" t="s">
        <v>27</v>
      </c>
      <c r="J20" s="101" t="str">
        <f>IF('Rekapitulace stavby'!AN16="","",'Rekapitulace stavby'!AN16)</f>
        <v/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tr">
        <f>IF('Rekapitulace stavby'!E17="","",'Rekapitulace stavby'!E17)</f>
        <v xml:space="preserve"> </v>
      </c>
      <c r="F21" s="32"/>
      <c r="G21" s="32"/>
      <c r="H21" s="32"/>
      <c r="I21" s="110" t="s">
        <v>30</v>
      </c>
      <c r="J21" s="101" t="str">
        <f>IF('Rekapitulace stavby'!AN17="","",'Rekapitulace stavby'!AN17)</f>
        <v/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38</v>
      </c>
      <c r="E23" s="32"/>
      <c r="F23" s="32"/>
      <c r="G23" s="32"/>
      <c r="H23" s="32"/>
      <c r="I23" s="110" t="s">
        <v>27</v>
      </c>
      <c r="J23" s="101" t="s">
        <v>35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">
        <v>39</v>
      </c>
      <c r="F24" s="32"/>
      <c r="G24" s="32"/>
      <c r="H24" s="32"/>
      <c r="I24" s="110" t="s">
        <v>30</v>
      </c>
      <c r="J24" s="101" t="s">
        <v>35</v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40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50" t="s">
        <v>35</v>
      </c>
      <c r="F27" s="350"/>
      <c r="G27" s="350"/>
      <c r="H27" s="350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42</v>
      </c>
      <c r="E30" s="32"/>
      <c r="F30" s="32"/>
      <c r="G30" s="32"/>
      <c r="H30" s="32"/>
      <c r="I30" s="32"/>
      <c r="J30" s="118">
        <f>ROUND(J79,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44</v>
      </c>
      <c r="G32" s="32"/>
      <c r="H32" s="32"/>
      <c r="I32" s="119" t="s">
        <v>43</v>
      </c>
      <c r="J32" s="119" t="s">
        <v>45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46</v>
      </c>
      <c r="E33" s="110" t="s">
        <v>47</v>
      </c>
      <c r="F33" s="121">
        <f>ROUND((SUM(BE79:BE101)),  2)</f>
        <v>0</v>
      </c>
      <c r="G33" s="32"/>
      <c r="H33" s="32"/>
      <c r="I33" s="122">
        <v>0.21</v>
      </c>
      <c r="J33" s="121">
        <f>ROUND(((SUM(BE79:BE101))*I33),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48</v>
      </c>
      <c r="F34" s="121">
        <f>ROUND((SUM(BF79:BF101)),  2)</f>
        <v>0</v>
      </c>
      <c r="G34" s="32"/>
      <c r="H34" s="32"/>
      <c r="I34" s="122">
        <v>0.15</v>
      </c>
      <c r="J34" s="121">
        <f>ROUND(((SUM(BF79:BF101))*I34),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49</v>
      </c>
      <c r="F35" s="121">
        <f>ROUND((SUM(BG79:BG101)),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50</v>
      </c>
      <c r="F36" s="121">
        <f>ROUND((SUM(BH79:BH101)),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51</v>
      </c>
      <c r="F37" s="121">
        <f>ROUND((SUM(BI79:BI101)),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52</v>
      </c>
      <c r="E39" s="125"/>
      <c r="F39" s="125"/>
      <c r="G39" s="126" t="s">
        <v>53</v>
      </c>
      <c r="H39" s="127" t="s">
        <v>54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160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51" t="str">
        <f>E7</f>
        <v>Oprava kolejí a výhybek v žst. Volyně.</v>
      </c>
      <c r="F48" s="352"/>
      <c r="G48" s="352"/>
      <c r="H48" s="352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158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7" t="str">
        <f>E9</f>
        <v>SO 08 - vyjmutí a demontáže výhybek č. 1 2 3 4 5 6 7</v>
      </c>
      <c r="F50" s="353"/>
      <c r="G50" s="353"/>
      <c r="H50" s="353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>trať 198 dle JŘ, žst. Volyně</v>
      </c>
      <c r="G52" s="34"/>
      <c r="H52" s="34"/>
      <c r="I52" s="27" t="s">
        <v>24</v>
      </c>
      <c r="J52" s="57" t="str">
        <f>IF(J12="","",J12)</f>
        <v>18. 2. 2021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26</v>
      </c>
      <c r="D54" s="34"/>
      <c r="E54" s="34"/>
      <c r="F54" s="25" t="str">
        <f>E15</f>
        <v xml:space="preserve">Správa železnic, státní organizace, OŘ Plzeň </v>
      </c>
      <c r="G54" s="34"/>
      <c r="H54" s="34"/>
      <c r="I54" s="27" t="s">
        <v>34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4"/>
      <c r="E55" s="34"/>
      <c r="F55" s="25" t="str">
        <f>IF(E18="","",E18)</f>
        <v>Vyplň údaj</v>
      </c>
      <c r="G55" s="34"/>
      <c r="H55" s="34"/>
      <c r="I55" s="27" t="s">
        <v>38</v>
      </c>
      <c r="J55" s="30" t="str">
        <f>E24</f>
        <v>Libor Brabenec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161</v>
      </c>
      <c r="D57" s="135"/>
      <c r="E57" s="135"/>
      <c r="F57" s="135"/>
      <c r="G57" s="135"/>
      <c r="H57" s="135"/>
      <c r="I57" s="135"/>
      <c r="J57" s="136" t="s">
        <v>162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74</v>
      </c>
      <c r="D59" s="34"/>
      <c r="E59" s="34"/>
      <c r="F59" s="34"/>
      <c r="G59" s="34"/>
      <c r="H59" s="34"/>
      <c r="I59" s="34"/>
      <c r="J59" s="75">
        <f>J79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163</v>
      </c>
    </row>
    <row r="60" spans="1:47" s="2" customFormat="1" ht="21.7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6.95" customHeight="1">
      <c r="A61" s="32"/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5" spans="1:65" s="2" customFormat="1" ht="6.95" customHeight="1">
      <c r="A65" s="32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65" s="2" customFormat="1" ht="24.95" customHeight="1">
      <c r="A66" s="32"/>
      <c r="B66" s="33"/>
      <c r="C66" s="21" t="s">
        <v>164</v>
      </c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5" s="2" customFormat="1" ht="6.95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5" s="2" customFormat="1" ht="12" customHeight="1">
      <c r="A68" s="32"/>
      <c r="B68" s="33"/>
      <c r="C68" s="27" t="s">
        <v>16</v>
      </c>
      <c r="D68" s="34"/>
      <c r="E68" s="34"/>
      <c r="F68" s="34"/>
      <c r="G68" s="34"/>
      <c r="H68" s="34"/>
      <c r="I68" s="34"/>
      <c r="J68" s="34"/>
      <c r="K68" s="34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5" s="2" customFormat="1" ht="16.5" customHeight="1">
      <c r="A69" s="32"/>
      <c r="B69" s="33"/>
      <c r="C69" s="34"/>
      <c r="D69" s="34"/>
      <c r="E69" s="351" t="str">
        <f>E7</f>
        <v>Oprava kolejí a výhybek v žst. Volyně.</v>
      </c>
      <c r="F69" s="352"/>
      <c r="G69" s="352"/>
      <c r="H69" s="352"/>
      <c r="I69" s="34"/>
      <c r="J69" s="34"/>
      <c r="K69" s="34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5" s="2" customFormat="1" ht="12" customHeight="1">
      <c r="A70" s="32"/>
      <c r="B70" s="33"/>
      <c r="C70" s="27" t="s">
        <v>158</v>
      </c>
      <c r="D70" s="34"/>
      <c r="E70" s="34"/>
      <c r="F70" s="34"/>
      <c r="G70" s="34"/>
      <c r="H70" s="34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5" s="2" customFormat="1" ht="16.5" customHeight="1">
      <c r="A71" s="32"/>
      <c r="B71" s="33"/>
      <c r="C71" s="34"/>
      <c r="D71" s="34"/>
      <c r="E71" s="307" t="str">
        <f>E9</f>
        <v>SO 08 - vyjmutí a demontáže výhybek č. 1 2 3 4 5 6 7</v>
      </c>
      <c r="F71" s="353"/>
      <c r="G71" s="353"/>
      <c r="H71" s="353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5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5" s="2" customFormat="1" ht="12" customHeight="1">
      <c r="A73" s="32"/>
      <c r="B73" s="33"/>
      <c r="C73" s="27" t="s">
        <v>22</v>
      </c>
      <c r="D73" s="34"/>
      <c r="E73" s="34"/>
      <c r="F73" s="25" t="str">
        <f>F12</f>
        <v>trať 198 dle JŘ, žst. Volyně</v>
      </c>
      <c r="G73" s="34"/>
      <c r="H73" s="34"/>
      <c r="I73" s="27" t="s">
        <v>24</v>
      </c>
      <c r="J73" s="57" t="str">
        <f>IF(J12="","",J12)</f>
        <v>18. 2. 2021</v>
      </c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5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5" s="2" customFormat="1" ht="15.2" customHeight="1">
      <c r="A75" s="32"/>
      <c r="B75" s="33"/>
      <c r="C75" s="27" t="s">
        <v>26</v>
      </c>
      <c r="D75" s="34"/>
      <c r="E75" s="34"/>
      <c r="F75" s="25" t="str">
        <f>E15</f>
        <v xml:space="preserve">Správa železnic, státní organizace, OŘ Plzeň </v>
      </c>
      <c r="G75" s="34"/>
      <c r="H75" s="34"/>
      <c r="I75" s="27" t="s">
        <v>34</v>
      </c>
      <c r="J75" s="30" t="str">
        <f>E21</f>
        <v xml:space="preserve"> </v>
      </c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5" s="2" customFormat="1" ht="15.2" customHeight="1">
      <c r="A76" s="32"/>
      <c r="B76" s="33"/>
      <c r="C76" s="27" t="s">
        <v>32</v>
      </c>
      <c r="D76" s="34"/>
      <c r="E76" s="34"/>
      <c r="F76" s="25" t="str">
        <f>IF(E18="","",E18)</f>
        <v>Vyplň údaj</v>
      </c>
      <c r="G76" s="34"/>
      <c r="H76" s="34"/>
      <c r="I76" s="27" t="s">
        <v>38</v>
      </c>
      <c r="J76" s="30" t="str">
        <f>E24</f>
        <v>Libor Brabenec</v>
      </c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5" s="2" customFormat="1" ht="10.3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5" s="9" customFormat="1" ht="29.25" customHeight="1">
      <c r="A78" s="138"/>
      <c r="B78" s="139"/>
      <c r="C78" s="140" t="s">
        <v>165</v>
      </c>
      <c r="D78" s="141" t="s">
        <v>61</v>
      </c>
      <c r="E78" s="141" t="s">
        <v>57</v>
      </c>
      <c r="F78" s="141" t="s">
        <v>58</v>
      </c>
      <c r="G78" s="141" t="s">
        <v>166</v>
      </c>
      <c r="H78" s="141" t="s">
        <v>167</v>
      </c>
      <c r="I78" s="141" t="s">
        <v>168</v>
      </c>
      <c r="J78" s="141" t="s">
        <v>162</v>
      </c>
      <c r="K78" s="142" t="s">
        <v>169</v>
      </c>
      <c r="L78" s="143"/>
      <c r="M78" s="66" t="s">
        <v>35</v>
      </c>
      <c r="N78" s="67" t="s">
        <v>46</v>
      </c>
      <c r="O78" s="67" t="s">
        <v>170</v>
      </c>
      <c r="P78" s="67" t="s">
        <v>171</v>
      </c>
      <c r="Q78" s="67" t="s">
        <v>172</v>
      </c>
      <c r="R78" s="67" t="s">
        <v>173</v>
      </c>
      <c r="S78" s="67" t="s">
        <v>174</v>
      </c>
      <c r="T78" s="68" t="s">
        <v>175</v>
      </c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</row>
    <row r="79" spans="1:65" s="2" customFormat="1" ht="22.9" customHeight="1">
      <c r="A79" s="32"/>
      <c r="B79" s="33"/>
      <c r="C79" s="73" t="s">
        <v>176</v>
      </c>
      <c r="D79" s="34"/>
      <c r="E79" s="34"/>
      <c r="F79" s="34"/>
      <c r="G79" s="34"/>
      <c r="H79" s="34"/>
      <c r="I79" s="34"/>
      <c r="J79" s="144">
        <f>BK79</f>
        <v>0</v>
      </c>
      <c r="K79" s="34"/>
      <c r="L79" s="37"/>
      <c r="M79" s="69"/>
      <c r="N79" s="145"/>
      <c r="O79" s="70"/>
      <c r="P79" s="146">
        <f>SUM(P80:P101)</f>
        <v>0</v>
      </c>
      <c r="Q79" s="70"/>
      <c r="R79" s="146">
        <f>SUM(R80:R101)</f>
        <v>0</v>
      </c>
      <c r="S79" s="70"/>
      <c r="T79" s="147">
        <f>SUM(T80:T101)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5" t="s">
        <v>75</v>
      </c>
      <c r="AU79" s="15" t="s">
        <v>163</v>
      </c>
      <c r="BK79" s="148">
        <f>SUM(BK80:BK101)</f>
        <v>0</v>
      </c>
    </row>
    <row r="80" spans="1:65" s="2" customFormat="1" ht="24">
      <c r="A80" s="32"/>
      <c r="B80" s="33"/>
      <c r="C80" s="149" t="s">
        <v>84</v>
      </c>
      <c r="D80" s="149" t="s">
        <v>177</v>
      </c>
      <c r="E80" s="150" t="s">
        <v>416</v>
      </c>
      <c r="F80" s="151" t="s">
        <v>417</v>
      </c>
      <c r="G80" s="152" t="s">
        <v>222</v>
      </c>
      <c r="H80" s="153">
        <v>98</v>
      </c>
      <c r="I80" s="154"/>
      <c r="J80" s="155">
        <f>ROUND(I80*H80,2)</f>
        <v>0</v>
      </c>
      <c r="K80" s="151" t="s">
        <v>181</v>
      </c>
      <c r="L80" s="37"/>
      <c r="M80" s="156" t="s">
        <v>35</v>
      </c>
      <c r="N80" s="157" t="s">
        <v>47</v>
      </c>
      <c r="O80" s="62"/>
      <c r="P80" s="158">
        <f>O80*H80</f>
        <v>0</v>
      </c>
      <c r="Q80" s="158">
        <v>0</v>
      </c>
      <c r="R80" s="158">
        <f>Q80*H80</f>
        <v>0</v>
      </c>
      <c r="S80" s="158">
        <v>0</v>
      </c>
      <c r="T80" s="159">
        <f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60" t="s">
        <v>182</v>
      </c>
      <c r="AT80" s="160" t="s">
        <v>177</v>
      </c>
      <c r="AU80" s="160" t="s">
        <v>76</v>
      </c>
      <c r="AY80" s="15" t="s">
        <v>183</v>
      </c>
      <c r="BE80" s="161">
        <f>IF(N80="základní",J80,0)</f>
        <v>0</v>
      </c>
      <c r="BF80" s="161">
        <f>IF(N80="snížená",J80,0)</f>
        <v>0</v>
      </c>
      <c r="BG80" s="161">
        <f>IF(N80="zákl. přenesená",J80,0)</f>
        <v>0</v>
      </c>
      <c r="BH80" s="161">
        <f>IF(N80="sníž. přenesená",J80,0)</f>
        <v>0</v>
      </c>
      <c r="BI80" s="161">
        <f>IF(N80="nulová",J80,0)</f>
        <v>0</v>
      </c>
      <c r="BJ80" s="15" t="s">
        <v>84</v>
      </c>
      <c r="BK80" s="161">
        <f>ROUND(I80*H80,2)</f>
        <v>0</v>
      </c>
      <c r="BL80" s="15" t="s">
        <v>182</v>
      </c>
      <c r="BM80" s="160" t="s">
        <v>86</v>
      </c>
    </row>
    <row r="81" spans="1:65" s="2" customFormat="1" ht="19.5">
      <c r="A81" s="32"/>
      <c r="B81" s="33"/>
      <c r="C81" s="34"/>
      <c r="D81" s="172" t="s">
        <v>228</v>
      </c>
      <c r="E81" s="34"/>
      <c r="F81" s="173" t="s">
        <v>419</v>
      </c>
      <c r="G81" s="34"/>
      <c r="H81" s="34"/>
      <c r="I81" s="174"/>
      <c r="J81" s="34"/>
      <c r="K81" s="34"/>
      <c r="L81" s="37"/>
      <c r="M81" s="175"/>
      <c r="N81" s="176"/>
      <c r="O81" s="62"/>
      <c r="P81" s="62"/>
      <c r="Q81" s="62"/>
      <c r="R81" s="62"/>
      <c r="S81" s="62"/>
      <c r="T81" s="63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5" t="s">
        <v>228</v>
      </c>
      <c r="AU81" s="15" t="s">
        <v>76</v>
      </c>
    </row>
    <row r="82" spans="1:65" s="2" customFormat="1" ht="24">
      <c r="A82" s="32"/>
      <c r="B82" s="33"/>
      <c r="C82" s="149" t="s">
        <v>86</v>
      </c>
      <c r="D82" s="149" t="s">
        <v>177</v>
      </c>
      <c r="E82" s="150" t="s">
        <v>420</v>
      </c>
      <c r="F82" s="151" t="s">
        <v>421</v>
      </c>
      <c r="G82" s="152" t="s">
        <v>222</v>
      </c>
      <c r="H82" s="153">
        <v>72</v>
      </c>
      <c r="I82" s="154"/>
      <c r="J82" s="155">
        <f>ROUND(I82*H82,2)</f>
        <v>0</v>
      </c>
      <c r="K82" s="151" t="s">
        <v>181</v>
      </c>
      <c r="L82" s="37"/>
      <c r="M82" s="156" t="s">
        <v>35</v>
      </c>
      <c r="N82" s="157" t="s">
        <v>47</v>
      </c>
      <c r="O82" s="62"/>
      <c r="P82" s="158">
        <f>O82*H82</f>
        <v>0</v>
      </c>
      <c r="Q82" s="158">
        <v>0</v>
      </c>
      <c r="R82" s="158">
        <f>Q82*H82</f>
        <v>0</v>
      </c>
      <c r="S82" s="158">
        <v>0</v>
      </c>
      <c r="T82" s="159">
        <f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60" t="s">
        <v>182</v>
      </c>
      <c r="AT82" s="160" t="s">
        <v>177</v>
      </c>
      <c r="AU82" s="160" t="s">
        <v>76</v>
      </c>
      <c r="AY82" s="15" t="s">
        <v>183</v>
      </c>
      <c r="BE82" s="161">
        <f>IF(N82="základní",J82,0)</f>
        <v>0</v>
      </c>
      <c r="BF82" s="161">
        <f>IF(N82="snížená",J82,0)</f>
        <v>0</v>
      </c>
      <c r="BG82" s="161">
        <f>IF(N82="zákl. přenesená",J82,0)</f>
        <v>0</v>
      </c>
      <c r="BH82" s="161">
        <f>IF(N82="sníž. přenesená",J82,0)</f>
        <v>0</v>
      </c>
      <c r="BI82" s="161">
        <f>IF(N82="nulová",J82,0)</f>
        <v>0</v>
      </c>
      <c r="BJ82" s="15" t="s">
        <v>84</v>
      </c>
      <c r="BK82" s="161">
        <f>ROUND(I82*H82,2)</f>
        <v>0</v>
      </c>
      <c r="BL82" s="15" t="s">
        <v>182</v>
      </c>
      <c r="BM82" s="160" t="s">
        <v>182</v>
      </c>
    </row>
    <row r="83" spans="1:65" s="2" customFormat="1" ht="19.5">
      <c r="A83" s="32"/>
      <c r="B83" s="33"/>
      <c r="C83" s="34"/>
      <c r="D83" s="172" t="s">
        <v>228</v>
      </c>
      <c r="E83" s="34"/>
      <c r="F83" s="173" t="s">
        <v>419</v>
      </c>
      <c r="G83" s="34"/>
      <c r="H83" s="34"/>
      <c r="I83" s="174"/>
      <c r="J83" s="34"/>
      <c r="K83" s="34"/>
      <c r="L83" s="37"/>
      <c r="M83" s="175"/>
      <c r="N83" s="176"/>
      <c r="O83" s="62"/>
      <c r="P83" s="62"/>
      <c r="Q83" s="62"/>
      <c r="R83" s="62"/>
      <c r="S83" s="62"/>
      <c r="T83" s="63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5" t="s">
        <v>228</v>
      </c>
      <c r="AU83" s="15" t="s">
        <v>76</v>
      </c>
    </row>
    <row r="84" spans="1:65" s="2" customFormat="1" ht="44.25" customHeight="1">
      <c r="A84" s="32"/>
      <c r="B84" s="33"/>
      <c r="C84" s="149" t="s">
        <v>186</v>
      </c>
      <c r="D84" s="149" t="s">
        <v>177</v>
      </c>
      <c r="E84" s="150" t="s">
        <v>446</v>
      </c>
      <c r="F84" s="151" t="s">
        <v>447</v>
      </c>
      <c r="G84" s="152" t="s">
        <v>208</v>
      </c>
      <c r="H84" s="153">
        <v>103.52</v>
      </c>
      <c r="I84" s="154"/>
      <c r="J84" s="155">
        <f>ROUND(I84*H84,2)</f>
        <v>0</v>
      </c>
      <c r="K84" s="151" t="s">
        <v>181</v>
      </c>
      <c r="L84" s="37"/>
      <c r="M84" s="156" t="s">
        <v>35</v>
      </c>
      <c r="N84" s="157" t="s">
        <v>47</v>
      </c>
      <c r="O84" s="62"/>
      <c r="P84" s="158">
        <f>O84*H84</f>
        <v>0</v>
      </c>
      <c r="Q84" s="158">
        <v>0</v>
      </c>
      <c r="R84" s="158">
        <f>Q84*H84</f>
        <v>0</v>
      </c>
      <c r="S84" s="158">
        <v>0</v>
      </c>
      <c r="T84" s="159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60" t="s">
        <v>182</v>
      </c>
      <c r="AT84" s="160" t="s">
        <v>177</v>
      </c>
      <c r="AU84" s="160" t="s">
        <v>76</v>
      </c>
      <c r="AY84" s="15" t="s">
        <v>183</v>
      </c>
      <c r="BE84" s="161">
        <f>IF(N84="základní",J84,0)</f>
        <v>0</v>
      </c>
      <c r="BF84" s="161">
        <f>IF(N84="snížená",J84,0)</f>
        <v>0</v>
      </c>
      <c r="BG84" s="161">
        <f>IF(N84="zákl. přenesená",J84,0)</f>
        <v>0</v>
      </c>
      <c r="BH84" s="161">
        <f>IF(N84="sníž. přenesená",J84,0)</f>
        <v>0</v>
      </c>
      <c r="BI84" s="161">
        <f>IF(N84="nulová",J84,0)</f>
        <v>0</v>
      </c>
      <c r="BJ84" s="15" t="s">
        <v>84</v>
      </c>
      <c r="BK84" s="161">
        <f>ROUND(I84*H84,2)</f>
        <v>0</v>
      </c>
      <c r="BL84" s="15" t="s">
        <v>182</v>
      </c>
      <c r="BM84" s="160" t="s">
        <v>190</v>
      </c>
    </row>
    <row r="85" spans="1:65" s="2" customFormat="1" ht="36">
      <c r="A85" s="32"/>
      <c r="B85" s="33"/>
      <c r="C85" s="149" t="s">
        <v>182</v>
      </c>
      <c r="D85" s="149" t="s">
        <v>177</v>
      </c>
      <c r="E85" s="150" t="s">
        <v>448</v>
      </c>
      <c r="F85" s="151" t="s">
        <v>449</v>
      </c>
      <c r="G85" s="152" t="s">
        <v>217</v>
      </c>
      <c r="H85" s="153">
        <v>87.679000000000002</v>
      </c>
      <c r="I85" s="154"/>
      <c r="J85" s="155">
        <f>ROUND(I85*H85,2)</f>
        <v>0</v>
      </c>
      <c r="K85" s="151" t="s">
        <v>181</v>
      </c>
      <c r="L85" s="37"/>
      <c r="M85" s="156" t="s">
        <v>35</v>
      </c>
      <c r="N85" s="157" t="s">
        <v>47</v>
      </c>
      <c r="O85" s="62"/>
      <c r="P85" s="158">
        <f>O85*H85</f>
        <v>0</v>
      </c>
      <c r="Q85" s="158">
        <v>0</v>
      </c>
      <c r="R85" s="158">
        <f>Q85*H85</f>
        <v>0</v>
      </c>
      <c r="S85" s="158">
        <v>0</v>
      </c>
      <c r="T85" s="159">
        <f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60" t="s">
        <v>182</v>
      </c>
      <c r="AT85" s="160" t="s">
        <v>177</v>
      </c>
      <c r="AU85" s="160" t="s">
        <v>76</v>
      </c>
      <c r="AY85" s="15" t="s">
        <v>183</v>
      </c>
      <c r="BE85" s="161">
        <f>IF(N85="základní",J85,0)</f>
        <v>0</v>
      </c>
      <c r="BF85" s="161">
        <f>IF(N85="snížená",J85,0)</f>
        <v>0</v>
      </c>
      <c r="BG85" s="161">
        <f>IF(N85="zákl. přenesená",J85,0)</f>
        <v>0</v>
      </c>
      <c r="BH85" s="161">
        <f>IF(N85="sníž. přenesená",J85,0)</f>
        <v>0</v>
      </c>
      <c r="BI85" s="161">
        <f>IF(N85="nulová",J85,0)</f>
        <v>0</v>
      </c>
      <c r="BJ85" s="15" t="s">
        <v>84</v>
      </c>
      <c r="BK85" s="161">
        <f>ROUND(I85*H85,2)</f>
        <v>0</v>
      </c>
      <c r="BL85" s="15" t="s">
        <v>182</v>
      </c>
      <c r="BM85" s="160" t="s">
        <v>193</v>
      </c>
    </row>
    <row r="86" spans="1:65" s="2" customFormat="1" ht="19.5">
      <c r="A86" s="32"/>
      <c r="B86" s="33"/>
      <c r="C86" s="34"/>
      <c r="D86" s="172" t="s">
        <v>228</v>
      </c>
      <c r="E86" s="34"/>
      <c r="F86" s="173" t="s">
        <v>310</v>
      </c>
      <c r="G86" s="34"/>
      <c r="H86" s="34"/>
      <c r="I86" s="174"/>
      <c r="J86" s="34"/>
      <c r="K86" s="34"/>
      <c r="L86" s="37"/>
      <c r="M86" s="175"/>
      <c r="N86" s="176"/>
      <c r="O86" s="62"/>
      <c r="P86" s="62"/>
      <c r="Q86" s="62"/>
      <c r="R86" s="62"/>
      <c r="S86" s="62"/>
      <c r="T86" s="63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5" t="s">
        <v>228</v>
      </c>
      <c r="AU86" s="15" t="s">
        <v>76</v>
      </c>
    </row>
    <row r="87" spans="1:65" s="2" customFormat="1" ht="36">
      <c r="A87" s="32"/>
      <c r="B87" s="33"/>
      <c r="C87" s="149" t="s">
        <v>194</v>
      </c>
      <c r="D87" s="149" t="s">
        <v>177</v>
      </c>
      <c r="E87" s="150" t="s">
        <v>450</v>
      </c>
      <c r="F87" s="151" t="s">
        <v>451</v>
      </c>
      <c r="G87" s="152" t="s">
        <v>217</v>
      </c>
      <c r="H87" s="153">
        <v>48.195999999999998</v>
      </c>
      <c r="I87" s="154"/>
      <c r="J87" s="155">
        <f>ROUND(I87*H87,2)</f>
        <v>0</v>
      </c>
      <c r="K87" s="151" t="s">
        <v>181</v>
      </c>
      <c r="L87" s="37"/>
      <c r="M87" s="156" t="s">
        <v>35</v>
      </c>
      <c r="N87" s="157" t="s">
        <v>47</v>
      </c>
      <c r="O87" s="62"/>
      <c r="P87" s="158">
        <f>O87*H87</f>
        <v>0</v>
      </c>
      <c r="Q87" s="158">
        <v>0</v>
      </c>
      <c r="R87" s="158">
        <f>Q87*H87</f>
        <v>0</v>
      </c>
      <c r="S87" s="158">
        <v>0</v>
      </c>
      <c r="T87" s="159">
        <f>S87*H87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0" t="s">
        <v>182</v>
      </c>
      <c r="AT87" s="160" t="s">
        <v>177</v>
      </c>
      <c r="AU87" s="160" t="s">
        <v>76</v>
      </c>
      <c r="AY87" s="15" t="s">
        <v>183</v>
      </c>
      <c r="BE87" s="161">
        <f>IF(N87="základní",J87,0)</f>
        <v>0</v>
      </c>
      <c r="BF87" s="161">
        <f>IF(N87="snížená",J87,0)</f>
        <v>0</v>
      </c>
      <c r="BG87" s="161">
        <f>IF(N87="zákl. přenesená",J87,0)</f>
        <v>0</v>
      </c>
      <c r="BH87" s="161">
        <f>IF(N87="sníž. přenesená",J87,0)</f>
        <v>0</v>
      </c>
      <c r="BI87" s="161">
        <f>IF(N87="nulová",J87,0)</f>
        <v>0</v>
      </c>
      <c r="BJ87" s="15" t="s">
        <v>84</v>
      </c>
      <c r="BK87" s="161">
        <f>ROUND(I87*H87,2)</f>
        <v>0</v>
      </c>
      <c r="BL87" s="15" t="s">
        <v>182</v>
      </c>
      <c r="BM87" s="160" t="s">
        <v>197</v>
      </c>
    </row>
    <row r="88" spans="1:65" s="2" customFormat="1" ht="19.5">
      <c r="A88" s="32"/>
      <c r="B88" s="33"/>
      <c r="C88" s="34"/>
      <c r="D88" s="172" t="s">
        <v>228</v>
      </c>
      <c r="E88" s="34"/>
      <c r="F88" s="173" t="s">
        <v>310</v>
      </c>
      <c r="G88" s="34"/>
      <c r="H88" s="34"/>
      <c r="I88" s="174"/>
      <c r="J88" s="34"/>
      <c r="K88" s="34"/>
      <c r="L88" s="37"/>
      <c r="M88" s="175"/>
      <c r="N88" s="176"/>
      <c r="O88" s="62"/>
      <c r="P88" s="62"/>
      <c r="Q88" s="62"/>
      <c r="R88" s="62"/>
      <c r="S88" s="62"/>
      <c r="T88" s="63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5" t="s">
        <v>228</v>
      </c>
      <c r="AU88" s="15" t="s">
        <v>76</v>
      </c>
    </row>
    <row r="89" spans="1:65" s="2" customFormat="1" ht="36">
      <c r="A89" s="32"/>
      <c r="B89" s="33"/>
      <c r="C89" s="149" t="s">
        <v>190</v>
      </c>
      <c r="D89" s="149" t="s">
        <v>177</v>
      </c>
      <c r="E89" s="150" t="s">
        <v>452</v>
      </c>
      <c r="F89" s="151" t="s">
        <v>453</v>
      </c>
      <c r="G89" s="152" t="s">
        <v>217</v>
      </c>
      <c r="H89" s="153">
        <v>192.78399999999999</v>
      </c>
      <c r="I89" s="154"/>
      <c r="J89" s="155">
        <f>ROUND(I89*H89,2)</f>
        <v>0</v>
      </c>
      <c r="K89" s="151" t="s">
        <v>181</v>
      </c>
      <c r="L89" s="37"/>
      <c r="M89" s="156" t="s">
        <v>35</v>
      </c>
      <c r="N89" s="157" t="s">
        <v>47</v>
      </c>
      <c r="O89" s="62"/>
      <c r="P89" s="158">
        <f>O89*H89</f>
        <v>0</v>
      </c>
      <c r="Q89" s="158">
        <v>0</v>
      </c>
      <c r="R89" s="158">
        <f>Q89*H89</f>
        <v>0</v>
      </c>
      <c r="S89" s="158">
        <v>0</v>
      </c>
      <c r="T89" s="159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0" t="s">
        <v>182</v>
      </c>
      <c r="AT89" s="160" t="s">
        <v>177</v>
      </c>
      <c r="AU89" s="160" t="s">
        <v>76</v>
      </c>
      <c r="AY89" s="15" t="s">
        <v>183</v>
      </c>
      <c r="BE89" s="161">
        <f>IF(N89="základní",J89,0)</f>
        <v>0</v>
      </c>
      <c r="BF89" s="161">
        <f>IF(N89="snížená",J89,0)</f>
        <v>0</v>
      </c>
      <c r="BG89" s="161">
        <f>IF(N89="zákl. přenesená",J89,0)</f>
        <v>0</v>
      </c>
      <c r="BH89" s="161">
        <f>IF(N89="sníž. přenesená",J89,0)</f>
        <v>0</v>
      </c>
      <c r="BI89" s="161">
        <f>IF(N89="nulová",J89,0)</f>
        <v>0</v>
      </c>
      <c r="BJ89" s="15" t="s">
        <v>84</v>
      </c>
      <c r="BK89" s="161">
        <f>ROUND(I89*H89,2)</f>
        <v>0</v>
      </c>
      <c r="BL89" s="15" t="s">
        <v>182</v>
      </c>
      <c r="BM89" s="160" t="s">
        <v>201</v>
      </c>
    </row>
    <row r="90" spans="1:65" s="2" customFormat="1" ht="19.5">
      <c r="A90" s="32"/>
      <c r="B90" s="33"/>
      <c r="C90" s="34"/>
      <c r="D90" s="172" t="s">
        <v>228</v>
      </c>
      <c r="E90" s="34"/>
      <c r="F90" s="173" t="s">
        <v>310</v>
      </c>
      <c r="G90" s="34"/>
      <c r="H90" s="34"/>
      <c r="I90" s="174"/>
      <c r="J90" s="34"/>
      <c r="K90" s="34"/>
      <c r="L90" s="37"/>
      <c r="M90" s="175"/>
      <c r="N90" s="176"/>
      <c r="O90" s="62"/>
      <c r="P90" s="62"/>
      <c r="Q90" s="62"/>
      <c r="R90" s="62"/>
      <c r="S90" s="62"/>
      <c r="T90" s="63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5" t="s">
        <v>228</v>
      </c>
      <c r="AU90" s="15" t="s">
        <v>76</v>
      </c>
    </row>
    <row r="91" spans="1:65" s="2" customFormat="1" ht="44.25" customHeight="1">
      <c r="A91" s="32"/>
      <c r="B91" s="33"/>
      <c r="C91" s="149" t="s">
        <v>202</v>
      </c>
      <c r="D91" s="149" t="s">
        <v>177</v>
      </c>
      <c r="E91" s="150" t="s">
        <v>454</v>
      </c>
      <c r="F91" s="151" t="s">
        <v>455</v>
      </c>
      <c r="G91" s="152" t="s">
        <v>208</v>
      </c>
      <c r="H91" s="153">
        <v>18.821999999999999</v>
      </c>
      <c r="I91" s="154"/>
      <c r="J91" s="155">
        <f>ROUND(I91*H91,2)</f>
        <v>0</v>
      </c>
      <c r="K91" s="151" t="s">
        <v>181</v>
      </c>
      <c r="L91" s="37"/>
      <c r="M91" s="156" t="s">
        <v>35</v>
      </c>
      <c r="N91" s="157" t="s">
        <v>47</v>
      </c>
      <c r="O91" s="62"/>
      <c r="P91" s="158">
        <f>O91*H91</f>
        <v>0</v>
      </c>
      <c r="Q91" s="158">
        <v>0</v>
      </c>
      <c r="R91" s="158">
        <f>Q91*H91</f>
        <v>0</v>
      </c>
      <c r="S91" s="158">
        <v>0</v>
      </c>
      <c r="T91" s="159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0" t="s">
        <v>182</v>
      </c>
      <c r="AT91" s="160" t="s">
        <v>177</v>
      </c>
      <c r="AU91" s="160" t="s">
        <v>76</v>
      </c>
      <c r="AY91" s="15" t="s">
        <v>183</v>
      </c>
      <c r="BE91" s="161">
        <f>IF(N91="základní",J91,0)</f>
        <v>0</v>
      </c>
      <c r="BF91" s="161">
        <f>IF(N91="snížená",J91,0)</f>
        <v>0</v>
      </c>
      <c r="BG91" s="161">
        <f>IF(N91="zákl. přenesená",J91,0)</f>
        <v>0</v>
      </c>
      <c r="BH91" s="161">
        <f>IF(N91="sníž. přenesená",J91,0)</f>
        <v>0</v>
      </c>
      <c r="BI91" s="161">
        <f>IF(N91="nulová",J91,0)</f>
        <v>0</v>
      </c>
      <c r="BJ91" s="15" t="s">
        <v>84</v>
      </c>
      <c r="BK91" s="161">
        <f>ROUND(I91*H91,2)</f>
        <v>0</v>
      </c>
      <c r="BL91" s="15" t="s">
        <v>182</v>
      </c>
      <c r="BM91" s="160" t="s">
        <v>203</v>
      </c>
    </row>
    <row r="92" spans="1:65" s="2" customFormat="1" ht="66.75" customHeight="1">
      <c r="A92" s="32"/>
      <c r="B92" s="33"/>
      <c r="C92" s="149" t="s">
        <v>193</v>
      </c>
      <c r="D92" s="149" t="s">
        <v>177</v>
      </c>
      <c r="E92" s="150" t="s">
        <v>456</v>
      </c>
      <c r="F92" s="151" t="s">
        <v>457</v>
      </c>
      <c r="G92" s="152" t="s">
        <v>208</v>
      </c>
      <c r="H92" s="153">
        <v>18.821999999999999</v>
      </c>
      <c r="I92" s="154"/>
      <c r="J92" s="155">
        <f>ROUND(I92*H92,2)</f>
        <v>0</v>
      </c>
      <c r="K92" s="151" t="s">
        <v>181</v>
      </c>
      <c r="L92" s="37"/>
      <c r="M92" s="156" t="s">
        <v>35</v>
      </c>
      <c r="N92" s="157" t="s">
        <v>47</v>
      </c>
      <c r="O92" s="62"/>
      <c r="P92" s="158">
        <f>O92*H92</f>
        <v>0</v>
      </c>
      <c r="Q92" s="158">
        <v>0</v>
      </c>
      <c r="R92" s="158">
        <f>Q92*H92</f>
        <v>0</v>
      </c>
      <c r="S92" s="158">
        <v>0</v>
      </c>
      <c r="T92" s="159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0" t="s">
        <v>182</v>
      </c>
      <c r="AT92" s="160" t="s">
        <v>177</v>
      </c>
      <c r="AU92" s="160" t="s">
        <v>76</v>
      </c>
      <c r="AY92" s="15" t="s">
        <v>183</v>
      </c>
      <c r="BE92" s="161">
        <f>IF(N92="základní",J92,0)</f>
        <v>0</v>
      </c>
      <c r="BF92" s="161">
        <f>IF(N92="snížená",J92,0)</f>
        <v>0</v>
      </c>
      <c r="BG92" s="161">
        <f>IF(N92="zákl. přenesená",J92,0)</f>
        <v>0</v>
      </c>
      <c r="BH92" s="161">
        <f>IF(N92="sníž. přenesená",J92,0)</f>
        <v>0</v>
      </c>
      <c r="BI92" s="161">
        <f>IF(N92="nulová",J92,0)</f>
        <v>0</v>
      </c>
      <c r="BJ92" s="15" t="s">
        <v>84</v>
      </c>
      <c r="BK92" s="161">
        <f>ROUND(I92*H92,2)</f>
        <v>0</v>
      </c>
      <c r="BL92" s="15" t="s">
        <v>182</v>
      </c>
      <c r="BM92" s="160" t="s">
        <v>204</v>
      </c>
    </row>
    <row r="93" spans="1:65" s="2" customFormat="1" ht="19.5">
      <c r="A93" s="32"/>
      <c r="B93" s="33"/>
      <c r="C93" s="34"/>
      <c r="D93" s="172" t="s">
        <v>228</v>
      </c>
      <c r="E93" s="34"/>
      <c r="F93" s="173" t="s">
        <v>270</v>
      </c>
      <c r="G93" s="34"/>
      <c r="H93" s="34"/>
      <c r="I93" s="174"/>
      <c r="J93" s="34"/>
      <c r="K93" s="34"/>
      <c r="L93" s="37"/>
      <c r="M93" s="175"/>
      <c r="N93" s="176"/>
      <c r="O93" s="62"/>
      <c r="P93" s="62"/>
      <c r="Q93" s="62"/>
      <c r="R93" s="62"/>
      <c r="S93" s="62"/>
      <c r="T93" s="63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5" t="s">
        <v>228</v>
      </c>
      <c r="AU93" s="15" t="s">
        <v>76</v>
      </c>
    </row>
    <row r="94" spans="1:65" s="2" customFormat="1" ht="78" customHeight="1">
      <c r="A94" s="32"/>
      <c r="B94" s="33"/>
      <c r="C94" s="149" t="s">
        <v>205</v>
      </c>
      <c r="D94" s="149" t="s">
        <v>177</v>
      </c>
      <c r="E94" s="150" t="s">
        <v>458</v>
      </c>
      <c r="F94" s="151" t="s">
        <v>459</v>
      </c>
      <c r="G94" s="152" t="s">
        <v>208</v>
      </c>
      <c r="H94" s="153">
        <v>0.7</v>
      </c>
      <c r="I94" s="154"/>
      <c r="J94" s="155">
        <f>ROUND(I94*H94,2)</f>
        <v>0</v>
      </c>
      <c r="K94" s="151" t="s">
        <v>181</v>
      </c>
      <c r="L94" s="37"/>
      <c r="M94" s="156" t="s">
        <v>35</v>
      </c>
      <c r="N94" s="157" t="s">
        <v>47</v>
      </c>
      <c r="O94" s="62"/>
      <c r="P94" s="158">
        <f>O94*H94</f>
        <v>0</v>
      </c>
      <c r="Q94" s="158">
        <v>0</v>
      </c>
      <c r="R94" s="158">
        <f>Q94*H94</f>
        <v>0</v>
      </c>
      <c r="S94" s="158">
        <v>0</v>
      </c>
      <c r="T94" s="159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0" t="s">
        <v>182</v>
      </c>
      <c r="AT94" s="160" t="s">
        <v>177</v>
      </c>
      <c r="AU94" s="160" t="s">
        <v>76</v>
      </c>
      <c r="AY94" s="15" t="s">
        <v>183</v>
      </c>
      <c r="BE94" s="161">
        <f>IF(N94="základní",J94,0)</f>
        <v>0</v>
      </c>
      <c r="BF94" s="161">
        <f>IF(N94="snížená",J94,0)</f>
        <v>0</v>
      </c>
      <c r="BG94" s="161">
        <f>IF(N94="zákl. přenesená",J94,0)</f>
        <v>0</v>
      </c>
      <c r="BH94" s="161">
        <f>IF(N94="sníž. přenesená",J94,0)</f>
        <v>0</v>
      </c>
      <c r="BI94" s="161">
        <f>IF(N94="nulová",J94,0)</f>
        <v>0</v>
      </c>
      <c r="BJ94" s="15" t="s">
        <v>84</v>
      </c>
      <c r="BK94" s="161">
        <f>ROUND(I94*H94,2)</f>
        <v>0</v>
      </c>
      <c r="BL94" s="15" t="s">
        <v>182</v>
      </c>
      <c r="BM94" s="160" t="s">
        <v>209</v>
      </c>
    </row>
    <row r="95" spans="1:65" s="2" customFormat="1" ht="19.5">
      <c r="A95" s="32"/>
      <c r="B95" s="33"/>
      <c r="C95" s="34"/>
      <c r="D95" s="172" t="s">
        <v>228</v>
      </c>
      <c r="E95" s="34"/>
      <c r="F95" s="173" t="s">
        <v>270</v>
      </c>
      <c r="G95" s="34"/>
      <c r="H95" s="34"/>
      <c r="I95" s="174"/>
      <c r="J95" s="34"/>
      <c r="K95" s="34"/>
      <c r="L95" s="37"/>
      <c r="M95" s="175"/>
      <c r="N95" s="176"/>
      <c r="O95" s="62"/>
      <c r="P95" s="62"/>
      <c r="Q95" s="62"/>
      <c r="R95" s="62"/>
      <c r="S95" s="62"/>
      <c r="T95" s="63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5" t="s">
        <v>228</v>
      </c>
      <c r="AU95" s="15" t="s">
        <v>76</v>
      </c>
    </row>
    <row r="96" spans="1:65" s="2" customFormat="1" ht="44.25" customHeight="1">
      <c r="A96" s="32"/>
      <c r="B96" s="33"/>
      <c r="C96" s="149" t="s">
        <v>197</v>
      </c>
      <c r="D96" s="149" t="s">
        <v>177</v>
      </c>
      <c r="E96" s="150" t="s">
        <v>460</v>
      </c>
      <c r="F96" s="151" t="s">
        <v>461</v>
      </c>
      <c r="G96" s="152" t="s">
        <v>208</v>
      </c>
      <c r="H96" s="153">
        <v>0.7</v>
      </c>
      <c r="I96" s="154"/>
      <c r="J96" s="155">
        <f>ROUND(I96*H96,2)</f>
        <v>0</v>
      </c>
      <c r="K96" s="151" t="s">
        <v>181</v>
      </c>
      <c r="L96" s="37"/>
      <c r="M96" s="156" t="s">
        <v>35</v>
      </c>
      <c r="N96" s="157" t="s">
        <v>47</v>
      </c>
      <c r="O96" s="62"/>
      <c r="P96" s="158">
        <f>O96*H96</f>
        <v>0</v>
      </c>
      <c r="Q96" s="158">
        <v>0</v>
      </c>
      <c r="R96" s="158">
        <f>Q96*H96</f>
        <v>0</v>
      </c>
      <c r="S96" s="158">
        <v>0</v>
      </c>
      <c r="T96" s="159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60" t="s">
        <v>182</v>
      </c>
      <c r="AT96" s="160" t="s">
        <v>177</v>
      </c>
      <c r="AU96" s="160" t="s">
        <v>76</v>
      </c>
      <c r="AY96" s="15" t="s">
        <v>183</v>
      </c>
      <c r="BE96" s="161">
        <f>IF(N96="základní",J96,0)</f>
        <v>0</v>
      </c>
      <c r="BF96" s="161">
        <f>IF(N96="snížená",J96,0)</f>
        <v>0</v>
      </c>
      <c r="BG96" s="161">
        <f>IF(N96="zákl. přenesená",J96,0)</f>
        <v>0</v>
      </c>
      <c r="BH96" s="161">
        <f>IF(N96="sníž. přenesená",J96,0)</f>
        <v>0</v>
      </c>
      <c r="BI96" s="161">
        <f>IF(N96="nulová",J96,0)</f>
        <v>0</v>
      </c>
      <c r="BJ96" s="15" t="s">
        <v>84</v>
      </c>
      <c r="BK96" s="161">
        <f>ROUND(I96*H96,2)</f>
        <v>0</v>
      </c>
      <c r="BL96" s="15" t="s">
        <v>182</v>
      </c>
      <c r="BM96" s="160" t="s">
        <v>210</v>
      </c>
    </row>
    <row r="97" spans="1:65" s="2" customFormat="1" ht="48">
      <c r="A97" s="32"/>
      <c r="B97" s="33"/>
      <c r="C97" s="149" t="s">
        <v>211</v>
      </c>
      <c r="D97" s="149" t="s">
        <v>177</v>
      </c>
      <c r="E97" s="150" t="s">
        <v>462</v>
      </c>
      <c r="F97" s="151" t="s">
        <v>463</v>
      </c>
      <c r="G97" s="152" t="s">
        <v>208</v>
      </c>
      <c r="H97" s="153">
        <v>18.821999999999999</v>
      </c>
      <c r="I97" s="154"/>
      <c r="J97" s="155">
        <f>ROUND(I97*H97,2)</f>
        <v>0</v>
      </c>
      <c r="K97" s="151" t="s">
        <v>181</v>
      </c>
      <c r="L97" s="37"/>
      <c r="M97" s="156" t="s">
        <v>35</v>
      </c>
      <c r="N97" s="157" t="s">
        <v>47</v>
      </c>
      <c r="O97" s="62"/>
      <c r="P97" s="158">
        <f>O97*H97</f>
        <v>0</v>
      </c>
      <c r="Q97" s="158">
        <v>0</v>
      </c>
      <c r="R97" s="158">
        <f>Q97*H97</f>
        <v>0</v>
      </c>
      <c r="S97" s="158">
        <v>0</v>
      </c>
      <c r="T97" s="159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0" t="s">
        <v>182</v>
      </c>
      <c r="AT97" s="160" t="s">
        <v>177</v>
      </c>
      <c r="AU97" s="160" t="s">
        <v>76</v>
      </c>
      <c r="AY97" s="15" t="s">
        <v>183</v>
      </c>
      <c r="BE97" s="161">
        <f>IF(N97="základní",J97,0)</f>
        <v>0</v>
      </c>
      <c r="BF97" s="161">
        <f>IF(N97="snížená",J97,0)</f>
        <v>0</v>
      </c>
      <c r="BG97" s="161">
        <f>IF(N97="zákl. přenesená",J97,0)</f>
        <v>0</v>
      </c>
      <c r="BH97" s="161">
        <f>IF(N97="sníž. přenesená",J97,0)</f>
        <v>0</v>
      </c>
      <c r="BI97" s="161">
        <f>IF(N97="nulová",J97,0)</f>
        <v>0</v>
      </c>
      <c r="BJ97" s="15" t="s">
        <v>84</v>
      </c>
      <c r="BK97" s="161">
        <f>ROUND(I97*H97,2)</f>
        <v>0</v>
      </c>
      <c r="BL97" s="15" t="s">
        <v>182</v>
      </c>
      <c r="BM97" s="160" t="s">
        <v>214</v>
      </c>
    </row>
    <row r="98" spans="1:65" s="2" customFormat="1" ht="36">
      <c r="A98" s="32"/>
      <c r="B98" s="33"/>
      <c r="C98" s="149" t="s">
        <v>201</v>
      </c>
      <c r="D98" s="149" t="s">
        <v>177</v>
      </c>
      <c r="E98" s="150" t="s">
        <v>464</v>
      </c>
      <c r="F98" s="151" t="s">
        <v>465</v>
      </c>
      <c r="G98" s="152" t="s">
        <v>189</v>
      </c>
      <c r="H98" s="153">
        <v>473</v>
      </c>
      <c r="I98" s="154"/>
      <c r="J98" s="155">
        <f>ROUND(I98*H98,2)</f>
        <v>0</v>
      </c>
      <c r="K98" s="151" t="s">
        <v>181</v>
      </c>
      <c r="L98" s="37"/>
      <c r="M98" s="156" t="s">
        <v>35</v>
      </c>
      <c r="N98" s="157" t="s">
        <v>47</v>
      </c>
      <c r="O98" s="62"/>
      <c r="P98" s="158">
        <f>O98*H98</f>
        <v>0</v>
      </c>
      <c r="Q98" s="158">
        <v>0</v>
      </c>
      <c r="R98" s="158">
        <f>Q98*H98</f>
        <v>0</v>
      </c>
      <c r="S98" s="158">
        <v>0</v>
      </c>
      <c r="T98" s="159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60" t="s">
        <v>182</v>
      </c>
      <c r="AT98" s="160" t="s">
        <v>177</v>
      </c>
      <c r="AU98" s="160" t="s">
        <v>76</v>
      </c>
      <c r="AY98" s="15" t="s">
        <v>183</v>
      </c>
      <c r="BE98" s="161">
        <f>IF(N98="základní",J98,0)</f>
        <v>0</v>
      </c>
      <c r="BF98" s="161">
        <f>IF(N98="snížená",J98,0)</f>
        <v>0</v>
      </c>
      <c r="BG98" s="161">
        <f>IF(N98="zákl. přenesená",J98,0)</f>
        <v>0</v>
      </c>
      <c r="BH98" s="161">
        <f>IF(N98="sníž. přenesená",J98,0)</f>
        <v>0</v>
      </c>
      <c r="BI98" s="161">
        <f>IF(N98="nulová",J98,0)</f>
        <v>0</v>
      </c>
      <c r="BJ98" s="15" t="s">
        <v>84</v>
      </c>
      <c r="BK98" s="161">
        <f>ROUND(I98*H98,2)</f>
        <v>0</v>
      </c>
      <c r="BL98" s="15" t="s">
        <v>182</v>
      </c>
      <c r="BM98" s="160" t="s">
        <v>218</v>
      </c>
    </row>
    <row r="99" spans="1:65" s="2" customFormat="1" ht="60">
      <c r="A99" s="32"/>
      <c r="B99" s="33"/>
      <c r="C99" s="149" t="s">
        <v>219</v>
      </c>
      <c r="D99" s="149" t="s">
        <v>177</v>
      </c>
      <c r="E99" s="150" t="s">
        <v>466</v>
      </c>
      <c r="F99" s="151" t="s">
        <v>467</v>
      </c>
      <c r="G99" s="152" t="s">
        <v>208</v>
      </c>
      <c r="H99" s="153">
        <v>946</v>
      </c>
      <c r="I99" s="154"/>
      <c r="J99" s="155">
        <f>ROUND(I99*H99,2)</f>
        <v>0</v>
      </c>
      <c r="K99" s="151" t="s">
        <v>181</v>
      </c>
      <c r="L99" s="37"/>
      <c r="M99" s="156" t="s">
        <v>35</v>
      </c>
      <c r="N99" s="157" t="s">
        <v>47</v>
      </c>
      <c r="O99" s="62"/>
      <c r="P99" s="158">
        <f>O99*H99</f>
        <v>0</v>
      </c>
      <c r="Q99" s="158">
        <v>0</v>
      </c>
      <c r="R99" s="158">
        <f>Q99*H99</f>
        <v>0</v>
      </c>
      <c r="S99" s="158">
        <v>0</v>
      </c>
      <c r="T99" s="159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0" t="s">
        <v>182</v>
      </c>
      <c r="AT99" s="160" t="s">
        <v>177</v>
      </c>
      <c r="AU99" s="160" t="s">
        <v>76</v>
      </c>
      <c r="AY99" s="15" t="s">
        <v>183</v>
      </c>
      <c r="BE99" s="161">
        <f>IF(N99="základní",J99,0)</f>
        <v>0</v>
      </c>
      <c r="BF99" s="161">
        <f>IF(N99="snížená",J99,0)</f>
        <v>0</v>
      </c>
      <c r="BG99" s="161">
        <f>IF(N99="zákl. přenesená",J99,0)</f>
        <v>0</v>
      </c>
      <c r="BH99" s="161">
        <f>IF(N99="sníž. přenesená",J99,0)</f>
        <v>0</v>
      </c>
      <c r="BI99" s="161">
        <f>IF(N99="nulová",J99,0)</f>
        <v>0</v>
      </c>
      <c r="BJ99" s="15" t="s">
        <v>84</v>
      </c>
      <c r="BK99" s="161">
        <f>ROUND(I99*H99,2)</f>
        <v>0</v>
      </c>
      <c r="BL99" s="15" t="s">
        <v>182</v>
      </c>
      <c r="BM99" s="160" t="s">
        <v>223</v>
      </c>
    </row>
    <row r="100" spans="1:65" s="2" customFormat="1" ht="19.5">
      <c r="A100" s="32"/>
      <c r="B100" s="33"/>
      <c r="C100" s="34"/>
      <c r="D100" s="172" t="s">
        <v>228</v>
      </c>
      <c r="E100" s="34"/>
      <c r="F100" s="173" t="s">
        <v>270</v>
      </c>
      <c r="G100" s="34"/>
      <c r="H100" s="34"/>
      <c r="I100" s="174"/>
      <c r="J100" s="34"/>
      <c r="K100" s="34"/>
      <c r="L100" s="37"/>
      <c r="M100" s="175"/>
      <c r="N100" s="176"/>
      <c r="O100" s="62"/>
      <c r="P100" s="62"/>
      <c r="Q100" s="62"/>
      <c r="R100" s="62"/>
      <c r="S100" s="62"/>
      <c r="T100" s="63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5" t="s">
        <v>228</v>
      </c>
      <c r="AU100" s="15" t="s">
        <v>76</v>
      </c>
    </row>
    <row r="101" spans="1:65" s="2" customFormat="1" ht="48">
      <c r="A101" s="32"/>
      <c r="B101" s="33"/>
      <c r="C101" s="149" t="s">
        <v>203</v>
      </c>
      <c r="D101" s="149" t="s">
        <v>177</v>
      </c>
      <c r="E101" s="150" t="s">
        <v>468</v>
      </c>
      <c r="F101" s="151" t="s">
        <v>469</v>
      </c>
      <c r="G101" s="152" t="s">
        <v>208</v>
      </c>
      <c r="H101" s="153">
        <v>946</v>
      </c>
      <c r="I101" s="154"/>
      <c r="J101" s="155">
        <f>ROUND(I101*H101,2)</f>
        <v>0</v>
      </c>
      <c r="K101" s="151" t="s">
        <v>181</v>
      </c>
      <c r="L101" s="37"/>
      <c r="M101" s="177" t="s">
        <v>35</v>
      </c>
      <c r="N101" s="178" t="s">
        <v>47</v>
      </c>
      <c r="O101" s="179"/>
      <c r="P101" s="180">
        <f>O101*H101</f>
        <v>0</v>
      </c>
      <c r="Q101" s="180">
        <v>0</v>
      </c>
      <c r="R101" s="180">
        <f>Q101*H101</f>
        <v>0</v>
      </c>
      <c r="S101" s="180">
        <v>0</v>
      </c>
      <c r="T101" s="181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60" t="s">
        <v>182</v>
      </c>
      <c r="AT101" s="160" t="s">
        <v>177</v>
      </c>
      <c r="AU101" s="160" t="s">
        <v>76</v>
      </c>
      <c r="AY101" s="15" t="s">
        <v>183</v>
      </c>
      <c r="BE101" s="161">
        <f>IF(N101="základní",J101,0)</f>
        <v>0</v>
      </c>
      <c r="BF101" s="161">
        <f>IF(N101="snížená",J101,0)</f>
        <v>0</v>
      </c>
      <c r="BG101" s="161">
        <f>IF(N101="zákl. přenesená",J101,0)</f>
        <v>0</v>
      </c>
      <c r="BH101" s="161">
        <f>IF(N101="sníž. přenesená",J101,0)</f>
        <v>0</v>
      </c>
      <c r="BI101" s="161">
        <f>IF(N101="nulová",J101,0)</f>
        <v>0</v>
      </c>
      <c r="BJ101" s="15" t="s">
        <v>84</v>
      </c>
      <c r="BK101" s="161">
        <f>ROUND(I101*H101,2)</f>
        <v>0</v>
      </c>
      <c r="BL101" s="15" t="s">
        <v>182</v>
      </c>
      <c r="BM101" s="160" t="s">
        <v>275</v>
      </c>
    </row>
    <row r="102" spans="1:65" s="2" customFormat="1" ht="6.95" customHeight="1">
      <c r="A102" s="32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37"/>
      <c r="M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</sheetData>
  <sheetProtection algorithmName="SHA-512" hashValue="yipJK2TzeikDdFs8T9+TulbKAxdW8qU8LRUzgoblKg9jncjo9M+tT9mTuKhlJH2CRdWomuSUKgyUbM0dG5f6Kg==" saltValue="QhRzRgKrfAromWmrY7vzmRQohlW07GAfhvtmIiZg3m/5qF+xwLnQlm1NtqfROKvzn0UtUsBU/coD02CNa9g5hg==" spinCount="100000" sheet="1" objects="1" scenarios="1" formatColumns="0" formatRows="0" autoFilter="0"/>
  <autoFilter ref="C78:K101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5" t="s">
        <v>115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customHeight="1">
      <c r="B4" s="18"/>
      <c r="D4" s="108" t="s">
        <v>157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44" t="str">
        <f>'Rekapitulace stavby'!K6</f>
        <v>Oprava kolejí a výhybek v žst. Volyně.</v>
      </c>
      <c r="F7" s="345"/>
      <c r="G7" s="345"/>
      <c r="H7" s="345"/>
      <c r="L7" s="18"/>
    </row>
    <row r="8" spans="1:46" s="2" customFormat="1" ht="12" customHeight="1">
      <c r="A8" s="32"/>
      <c r="B8" s="37"/>
      <c r="C8" s="32"/>
      <c r="D8" s="110" t="s">
        <v>158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6" t="s">
        <v>470</v>
      </c>
      <c r="F9" s="347"/>
      <c r="G9" s="347"/>
      <c r="H9" s="347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19</v>
      </c>
      <c r="G11" s="32"/>
      <c r="H11" s="32"/>
      <c r="I11" s="110" t="s">
        <v>20</v>
      </c>
      <c r="J11" s="101" t="s">
        <v>21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22</v>
      </c>
      <c r="E12" s="32"/>
      <c r="F12" s="101" t="s">
        <v>23</v>
      </c>
      <c r="G12" s="32"/>
      <c r="H12" s="32"/>
      <c r="I12" s="110" t="s">
        <v>24</v>
      </c>
      <c r="J12" s="112" t="str">
        <f>'Rekapitulace stavby'!AN8</f>
        <v>18. 2. 2021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26</v>
      </c>
      <c r="E14" s="32"/>
      <c r="F14" s="32"/>
      <c r="G14" s="32"/>
      <c r="H14" s="32"/>
      <c r="I14" s="110" t="s">
        <v>27</v>
      </c>
      <c r="J14" s="101" t="str">
        <f>IF('Rekapitulace stavby'!AN10="","",'Rekapitulace stavby'!AN10)</f>
        <v>70994234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tr">
        <f>IF('Rekapitulace stavby'!E11="","",'Rekapitulace stavby'!E11)</f>
        <v xml:space="preserve">Správa železnic, státní organizace, OŘ Plzeň </v>
      </c>
      <c r="F15" s="32"/>
      <c r="G15" s="32"/>
      <c r="H15" s="32"/>
      <c r="I15" s="110" t="s">
        <v>30</v>
      </c>
      <c r="J15" s="101" t="str">
        <f>IF('Rekapitulace stavby'!AN11="","",'Rekapitulace stavby'!AN11)</f>
        <v>CZ70994234</v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32</v>
      </c>
      <c r="E17" s="32"/>
      <c r="F17" s="32"/>
      <c r="G17" s="32"/>
      <c r="H17" s="32"/>
      <c r="I17" s="110" t="s">
        <v>27</v>
      </c>
      <c r="J17" s="28" t="str">
        <f>'Rekapitulace stavby'!AN13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8" t="str">
        <f>'Rekapitulace stavby'!E14</f>
        <v>Vyplň údaj</v>
      </c>
      <c r="F18" s="349"/>
      <c r="G18" s="349"/>
      <c r="H18" s="349"/>
      <c r="I18" s="110" t="s">
        <v>30</v>
      </c>
      <c r="J18" s="28" t="str">
        <f>'Rekapitulace stavby'!AN14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34</v>
      </c>
      <c r="E20" s="32"/>
      <c r="F20" s="32"/>
      <c r="G20" s="32"/>
      <c r="H20" s="32"/>
      <c r="I20" s="110" t="s">
        <v>27</v>
      </c>
      <c r="J20" s="101" t="str">
        <f>IF('Rekapitulace stavby'!AN16="","",'Rekapitulace stavby'!AN16)</f>
        <v/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tr">
        <f>IF('Rekapitulace stavby'!E17="","",'Rekapitulace stavby'!E17)</f>
        <v xml:space="preserve"> </v>
      </c>
      <c r="F21" s="32"/>
      <c r="G21" s="32"/>
      <c r="H21" s="32"/>
      <c r="I21" s="110" t="s">
        <v>30</v>
      </c>
      <c r="J21" s="101" t="str">
        <f>IF('Rekapitulace stavby'!AN17="","",'Rekapitulace stavby'!AN17)</f>
        <v/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38</v>
      </c>
      <c r="E23" s="32"/>
      <c r="F23" s="32"/>
      <c r="G23" s="32"/>
      <c r="H23" s="32"/>
      <c r="I23" s="110" t="s">
        <v>27</v>
      </c>
      <c r="J23" s="101" t="s">
        <v>35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">
        <v>39</v>
      </c>
      <c r="F24" s="32"/>
      <c r="G24" s="32"/>
      <c r="H24" s="32"/>
      <c r="I24" s="110" t="s">
        <v>30</v>
      </c>
      <c r="J24" s="101" t="s">
        <v>35</v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40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50" t="s">
        <v>35</v>
      </c>
      <c r="F27" s="350"/>
      <c r="G27" s="350"/>
      <c r="H27" s="350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42</v>
      </c>
      <c r="E30" s="32"/>
      <c r="F30" s="32"/>
      <c r="G30" s="32"/>
      <c r="H30" s="32"/>
      <c r="I30" s="32"/>
      <c r="J30" s="118">
        <f>ROUND(J79,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44</v>
      </c>
      <c r="G32" s="32"/>
      <c r="H32" s="32"/>
      <c r="I32" s="119" t="s">
        <v>43</v>
      </c>
      <c r="J32" s="119" t="s">
        <v>45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46</v>
      </c>
      <c r="E33" s="110" t="s">
        <v>47</v>
      </c>
      <c r="F33" s="121">
        <f>ROUND((SUM(BE79:BE104)),  2)</f>
        <v>0</v>
      </c>
      <c r="G33" s="32"/>
      <c r="H33" s="32"/>
      <c r="I33" s="122">
        <v>0.21</v>
      </c>
      <c r="J33" s="121">
        <f>ROUND(((SUM(BE79:BE104))*I33),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48</v>
      </c>
      <c r="F34" s="121">
        <f>ROUND((SUM(BF79:BF104)),  2)</f>
        <v>0</v>
      </c>
      <c r="G34" s="32"/>
      <c r="H34" s="32"/>
      <c r="I34" s="122">
        <v>0.15</v>
      </c>
      <c r="J34" s="121">
        <f>ROUND(((SUM(BF79:BF104))*I34),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49</v>
      </c>
      <c r="F35" s="121">
        <f>ROUND((SUM(BG79:BG104)),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50</v>
      </c>
      <c r="F36" s="121">
        <f>ROUND((SUM(BH79:BH104)),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51</v>
      </c>
      <c r="F37" s="121">
        <f>ROUND((SUM(BI79:BI104)),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52</v>
      </c>
      <c r="E39" s="125"/>
      <c r="F39" s="125"/>
      <c r="G39" s="126" t="s">
        <v>53</v>
      </c>
      <c r="H39" s="127" t="s">
        <v>54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160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51" t="str">
        <f>E7</f>
        <v>Oprava kolejí a výhybek v žst. Volyně.</v>
      </c>
      <c r="F48" s="352"/>
      <c r="G48" s="352"/>
      <c r="H48" s="352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158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7" t="str">
        <f>E9</f>
        <v>SO 09 - demontáž kolejí</v>
      </c>
      <c r="F50" s="353"/>
      <c r="G50" s="353"/>
      <c r="H50" s="353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>trať 198 dle JŘ, žst. Volyně</v>
      </c>
      <c r="G52" s="34"/>
      <c r="H52" s="34"/>
      <c r="I52" s="27" t="s">
        <v>24</v>
      </c>
      <c r="J52" s="57" t="str">
        <f>IF(J12="","",J12)</f>
        <v>18. 2. 2021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26</v>
      </c>
      <c r="D54" s="34"/>
      <c r="E54" s="34"/>
      <c r="F54" s="25" t="str">
        <f>E15</f>
        <v xml:space="preserve">Správa železnic, státní organizace, OŘ Plzeň </v>
      </c>
      <c r="G54" s="34"/>
      <c r="H54" s="34"/>
      <c r="I54" s="27" t="s">
        <v>34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4"/>
      <c r="E55" s="34"/>
      <c r="F55" s="25" t="str">
        <f>IF(E18="","",E18)</f>
        <v>Vyplň údaj</v>
      </c>
      <c r="G55" s="34"/>
      <c r="H55" s="34"/>
      <c r="I55" s="27" t="s">
        <v>38</v>
      </c>
      <c r="J55" s="30" t="str">
        <f>E24</f>
        <v>Libor Brabenec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161</v>
      </c>
      <c r="D57" s="135"/>
      <c r="E57" s="135"/>
      <c r="F57" s="135"/>
      <c r="G57" s="135"/>
      <c r="H57" s="135"/>
      <c r="I57" s="135"/>
      <c r="J57" s="136" t="s">
        <v>162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74</v>
      </c>
      <c r="D59" s="34"/>
      <c r="E59" s="34"/>
      <c r="F59" s="34"/>
      <c r="G59" s="34"/>
      <c r="H59" s="34"/>
      <c r="I59" s="34"/>
      <c r="J59" s="75">
        <f>J79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163</v>
      </c>
    </row>
    <row r="60" spans="1:47" s="2" customFormat="1" ht="21.7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6.95" customHeight="1">
      <c r="A61" s="32"/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5" spans="1:65" s="2" customFormat="1" ht="6.95" customHeight="1">
      <c r="A65" s="32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65" s="2" customFormat="1" ht="24.95" customHeight="1">
      <c r="A66" s="32"/>
      <c r="B66" s="33"/>
      <c r="C66" s="21" t="s">
        <v>164</v>
      </c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5" s="2" customFormat="1" ht="6.95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5" s="2" customFormat="1" ht="12" customHeight="1">
      <c r="A68" s="32"/>
      <c r="B68" s="33"/>
      <c r="C68" s="27" t="s">
        <v>16</v>
      </c>
      <c r="D68" s="34"/>
      <c r="E68" s="34"/>
      <c r="F68" s="34"/>
      <c r="G68" s="34"/>
      <c r="H68" s="34"/>
      <c r="I68" s="34"/>
      <c r="J68" s="34"/>
      <c r="K68" s="34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5" s="2" customFormat="1" ht="16.5" customHeight="1">
      <c r="A69" s="32"/>
      <c r="B69" s="33"/>
      <c r="C69" s="34"/>
      <c r="D69" s="34"/>
      <c r="E69" s="351" t="str">
        <f>E7</f>
        <v>Oprava kolejí a výhybek v žst. Volyně.</v>
      </c>
      <c r="F69" s="352"/>
      <c r="G69" s="352"/>
      <c r="H69" s="352"/>
      <c r="I69" s="34"/>
      <c r="J69" s="34"/>
      <c r="K69" s="34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5" s="2" customFormat="1" ht="12" customHeight="1">
      <c r="A70" s="32"/>
      <c r="B70" s="33"/>
      <c r="C70" s="27" t="s">
        <v>158</v>
      </c>
      <c r="D70" s="34"/>
      <c r="E70" s="34"/>
      <c r="F70" s="34"/>
      <c r="G70" s="34"/>
      <c r="H70" s="34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5" s="2" customFormat="1" ht="16.5" customHeight="1">
      <c r="A71" s="32"/>
      <c r="B71" s="33"/>
      <c r="C71" s="34"/>
      <c r="D71" s="34"/>
      <c r="E71" s="307" t="str">
        <f>E9</f>
        <v>SO 09 - demontáž kolejí</v>
      </c>
      <c r="F71" s="353"/>
      <c r="G71" s="353"/>
      <c r="H71" s="353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5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5" s="2" customFormat="1" ht="12" customHeight="1">
      <c r="A73" s="32"/>
      <c r="B73" s="33"/>
      <c r="C73" s="27" t="s">
        <v>22</v>
      </c>
      <c r="D73" s="34"/>
      <c r="E73" s="34"/>
      <c r="F73" s="25" t="str">
        <f>F12</f>
        <v>trať 198 dle JŘ, žst. Volyně</v>
      </c>
      <c r="G73" s="34"/>
      <c r="H73" s="34"/>
      <c r="I73" s="27" t="s">
        <v>24</v>
      </c>
      <c r="J73" s="57" t="str">
        <f>IF(J12="","",J12)</f>
        <v>18. 2. 2021</v>
      </c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5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5" s="2" customFormat="1" ht="15.2" customHeight="1">
      <c r="A75" s="32"/>
      <c r="B75" s="33"/>
      <c r="C75" s="27" t="s">
        <v>26</v>
      </c>
      <c r="D75" s="34"/>
      <c r="E75" s="34"/>
      <c r="F75" s="25" t="str">
        <f>E15</f>
        <v xml:space="preserve">Správa železnic, státní organizace, OŘ Plzeň </v>
      </c>
      <c r="G75" s="34"/>
      <c r="H75" s="34"/>
      <c r="I75" s="27" t="s">
        <v>34</v>
      </c>
      <c r="J75" s="30" t="str">
        <f>E21</f>
        <v xml:space="preserve"> </v>
      </c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5" s="2" customFormat="1" ht="15.2" customHeight="1">
      <c r="A76" s="32"/>
      <c r="B76" s="33"/>
      <c r="C76" s="27" t="s">
        <v>32</v>
      </c>
      <c r="D76" s="34"/>
      <c r="E76" s="34"/>
      <c r="F76" s="25" t="str">
        <f>IF(E18="","",E18)</f>
        <v>Vyplň údaj</v>
      </c>
      <c r="G76" s="34"/>
      <c r="H76" s="34"/>
      <c r="I76" s="27" t="s">
        <v>38</v>
      </c>
      <c r="J76" s="30" t="str">
        <f>E24</f>
        <v>Libor Brabenec</v>
      </c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5" s="2" customFormat="1" ht="10.3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5" s="9" customFormat="1" ht="29.25" customHeight="1">
      <c r="A78" s="138"/>
      <c r="B78" s="139"/>
      <c r="C78" s="140" t="s">
        <v>165</v>
      </c>
      <c r="D78" s="141" t="s">
        <v>61</v>
      </c>
      <c r="E78" s="141" t="s">
        <v>57</v>
      </c>
      <c r="F78" s="141" t="s">
        <v>58</v>
      </c>
      <c r="G78" s="141" t="s">
        <v>166</v>
      </c>
      <c r="H78" s="141" t="s">
        <v>167</v>
      </c>
      <c r="I78" s="141" t="s">
        <v>168</v>
      </c>
      <c r="J78" s="141" t="s">
        <v>162</v>
      </c>
      <c r="K78" s="142" t="s">
        <v>169</v>
      </c>
      <c r="L78" s="143"/>
      <c r="M78" s="66" t="s">
        <v>35</v>
      </c>
      <c r="N78" s="67" t="s">
        <v>46</v>
      </c>
      <c r="O78" s="67" t="s">
        <v>170</v>
      </c>
      <c r="P78" s="67" t="s">
        <v>171</v>
      </c>
      <c r="Q78" s="67" t="s">
        <v>172</v>
      </c>
      <c r="R78" s="67" t="s">
        <v>173</v>
      </c>
      <c r="S78" s="67" t="s">
        <v>174</v>
      </c>
      <c r="T78" s="68" t="s">
        <v>175</v>
      </c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</row>
    <row r="79" spans="1:65" s="2" customFormat="1" ht="22.9" customHeight="1">
      <c r="A79" s="32"/>
      <c r="B79" s="33"/>
      <c r="C79" s="73" t="s">
        <v>176</v>
      </c>
      <c r="D79" s="34"/>
      <c r="E79" s="34"/>
      <c r="F79" s="34"/>
      <c r="G79" s="34"/>
      <c r="H79" s="34"/>
      <c r="I79" s="34"/>
      <c r="J79" s="144">
        <f>BK79</f>
        <v>0</v>
      </c>
      <c r="K79" s="34"/>
      <c r="L79" s="37"/>
      <c r="M79" s="69"/>
      <c r="N79" s="145"/>
      <c r="O79" s="70"/>
      <c r="P79" s="146">
        <f>SUM(P80:P104)</f>
        <v>0</v>
      </c>
      <c r="Q79" s="70"/>
      <c r="R79" s="146">
        <f>SUM(R80:R104)</f>
        <v>0</v>
      </c>
      <c r="S79" s="70"/>
      <c r="T79" s="147">
        <f>SUM(T80:T104)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5" t="s">
        <v>75</v>
      </c>
      <c r="AU79" s="15" t="s">
        <v>163</v>
      </c>
      <c r="BK79" s="148">
        <f>SUM(BK80:BK104)</f>
        <v>0</v>
      </c>
    </row>
    <row r="80" spans="1:65" s="2" customFormat="1" ht="44.25" customHeight="1">
      <c r="A80" s="32"/>
      <c r="B80" s="33"/>
      <c r="C80" s="149" t="s">
        <v>84</v>
      </c>
      <c r="D80" s="149" t="s">
        <v>177</v>
      </c>
      <c r="E80" s="150" t="s">
        <v>471</v>
      </c>
      <c r="F80" s="151" t="s">
        <v>472</v>
      </c>
      <c r="G80" s="152" t="s">
        <v>226</v>
      </c>
      <c r="H80" s="153">
        <v>0.69199999999999995</v>
      </c>
      <c r="I80" s="154"/>
      <c r="J80" s="155">
        <f>ROUND(I80*H80,2)</f>
        <v>0</v>
      </c>
      <c r="K80" s="151" t="s">
        <v>181</v>
      </c>
      <c r="L80" s="37"/>
      <c r="M80" s="156" t="s">
        <v>35</v>
      </c>
      <c r="N80" s="157" t="s">
        <v>47</v>
      </c>
      <c r="O80" s="62"/>
      <c r="P80" s="158">
        <f>O80*H80</f>
        <v>0</v>
      </c>
      <c r="Q80" s="158">
        <v>0</v>
      </c>
      <c r="R80" s="158">
        <f>Q80*H80</f>
        <v>0</v>
      </c>
      <c r="S80" s="158">
        <v>0</v>
      </c>
      <c r="T80" s="159">
        <f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60" t="s">
        <v>182</v>
      </c>
      <c r="AT80" s="160" t="s">
        <v>177</v>
      </c>
      <c r="AU80" s="160" t="s">
        <v>76</v>
      </c>
      <c r="AY80" s="15" t="s">
        <v>183</v>
      </c>
      <c r="BE80" s="161">
        <f>IF(N80="základní",J80,0)</f>
        <v>0</v>
      </c>
      <c r="BF80" s="161">
        <f>IF(N80="snížená",J80,0)</f>
        <v>0</v>
      </c>
      <c r="BG80" s="161">
        <f>IF(N80="zákl. přenesená",J80,0)</f>
        <v>0</v>
      </c>
      <c r="BH80" s="161">
        <f>IF(N80="sníž. přenesená",J80,0)</f>
        <v>0</v>
      </c>
      <c r="BI80" s="161">
        <f>IF(N80="nulová",J80,0)</f>
        <v>0</v>
      </c>
      <c r="BJ80" s="15" t="s">
        <v>84</v>
      </c>
      <c r="BK80" s="161">
        <f>ROUND(I80*H80,2)</f>
        <v>0</v>
      </c>
      <c r="BL80" s="15" t="s">
        <v>182</v>
      </c>
      <c r="BM80" s="160" t="s">
        <v>86</v>
      </c>
    </row>
    <row r="81" spans="1:65" s="2" customFormat="1" ht="44.25" customHeight="1">
      <c r="A81" s="32"/>
      <c r="B81" s="33"/>
      <c r="C81" s="149" t="s">
        <v>86</v>
      </c>
      <c r="D81" s="149" t="s">
        <v>177</v>
      </c>
      <c r="E81" s="150" t="s">
        <v>437</v>
      </c>
      <c r="F81" s="151" t="s">
        <v>438</v>
      </c>
      <c r="G81" s="152" t="s">
        <v>226</v>
      </c>
      <c r="H81" s="153">
        <v>0.10299999999999999</v>
      </c>
      <c r="I81" s="154"/>
      <c r="J81" s="155">
        <f>ROUND(I81*H81,2)</f>
        <v>0</v>
      </c>
      <c r="K81" s="151" t="s">
        <v>181</v>
      </c>
      <c r="L81" s="37"/>
      <c r="M81" s="156" t="s">
        <v>35</v>
      </c>
      <c r="N81" s="157" t="s">
        <v>47</v>
      </c>
      <c r="O81" s="62"/>
      <c r="P81" s="158">
        <f>O81*H81</f>
        <v>0</v>
      </c>
      <c r="Q81" s="158">
        <v>0</v>
      </c>
      <c r="R81" s="158">
        <f>Q81*H81</f>
        <v>0</v>
      </c>
      <c r="S81" s="158">
        <v>0</v>
      </c>
      <c r="T81" s="159">
        <f>S81*H81</f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R81" s="160" t="s">
        <v>182</v>
      </c>
      <c r="AT81" s="160" t="s">
        <v>177</v>
      </c>
      <c r="AU81" s="160" t="s">
        <v>76</v>
      </c>
      <c r="AY81" s="15" t="s">
        <v>183</v>
      </c>
      <c r="BE81" s="161">
        <f>IF(N81="základní",J81,0)</f>
        <v>0</v>
      </c>
      <c r="BF81" s="161">
        <f>IF(N81="snížená",J81,0)</f>
        <v>0</v>
      </c>
      <c r="BG81" s="161">
        <f>IF(N81="zákl. přenesená",J81,0)</f>
        <v>0</v>
      </c>
      <c r="BH81" s="161">
        <f>IF(N81="sníž. přenesená",J81,0)</f>
        <v>0</v>
      </c>
      <c r="BI81" s="161">
        <f>IF(N81="nulová",J81,0)</f>
        <v>0</v>
      </c>
      <c r="BJ81" s="15" t="s">
        <v>84</v>
      </c>
      <c r="BK81" s="161">
        <f>ROUND(I81*H81,2)</f>
        <v>0</v>
      </c>
      <c r="BL81" s="15" t="s">
        <v>182</v>
      </c>
      <c r="BM81" s="160" t="s">
        <v>182</v>
      </c>
    </row>
    <row r="82" spans="1:65" s="2" customFormat="1" ht="24">
      <c r="A82" s="32"/>
      <c r="B82" s="33"/>
      <c r="C82" s="149" t="s">
        <v>186</v>
      </c>
      <c r="D82" s="149" t="s">
        <v>177</v>
      </c>
      <c r="E82" s="150" t="s">
        <v>420</v>
      </c>
      <c r="F82" s="151" t="s">
        <v>421</v>
      </c>
      <c r="G82" s="152" t="s">
        <v>222</v>
      </c>
      <c r="H82" s="153">
        <v>60</v>
      </c>
      <c r="I82" s="154"/>
      <c r="J82" s="155">
        <f>ROUND(I82*H82,2)</f>
        <v>0</v>
      </c>
      <c r="K82" s="151" t="s">
        <v>181</v>
      </c>
      <c r="L82" s="37"/>
      <c r="M82" s="156" t="s">
        <v>35</v>
      </c>
      <c r="N82" s="157" t="s">
        <v>47</v>
      </c>
      <c r="O82" s="62"/>
      <c r="P82" s="158">
        <f>O82*H82</f>
        <v>0</v>
      </c>
      <c r="Q82" s="158">
        <v>0</v>
      </c>
      <c r="R82" s="158">
        <f>Q82*H82</f>
        <v>0</v>
      </c>
      <c r="S82" s="158">
        <v>0</v>
      </c>
      <c r="T82" s="159">
        <f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60" t="s">
        <v>182</v>
      </c>
      <c r="AT82" s="160" t="s">
        <v>177</v>
      </c>
      <c r="AU82" s="160" t="s">
        <v>76</v>
      </c>
      <c r="AY82" s="15" t="s">
        <v>183</v>
      </c>
      <c r="BE82" s="161">
        <f>IF(N82="základní",J82,0)</f>
        <v>0</v>
      </c>
      <c r="BF82" s="161">
        <f>IF(N82="snížená",J82,0)</f>
        <v>0</v>
      </c>
      <c r="BG82" s="161">
        <f>IF(N82="zákl. přenesená",J82,0)</f>
        <v>0</v>
      </c>
      <c r="BH82" s="161">
        <f>IF(N82="sníž. přenesená",J82,0)</f>
        <v>0</v>
      </c>
      <c r="BI82" s="161">
        <f>IF(N82="nulová",J82,0)</f>
        <v>0</v>
      </c>
      <c r="BJ82" s="15" t="s">
        <v>84</v>
      </c>
      <c r="BK82" s="161">
        <f>ROUND(I82*H82,2)</f>
        <v>0</v>
      </c>
      <c r="BL82" s="15" t="s">
        <v>182</v>
      </c>
      <c r="BM82" s="160" t="s">
        <v>190</v>
      </c>
    </row>
    <row r="83" spans="1:65" s="2" customFormat="1" ht="19.5">
      <c r="A83" s="32"/>
      <c r="B83" s="33"/>
      <c r="C83" s="34"/>
      <c r="D83" s="172" t="s">
        <v>228</v>
      </c>
      <c r="E83" s="34"/>
      <c r="F83" s="173" t="s">
        <v>419</v>
      </c>
      <c r="G83" s="34"/>
      <c r="H83" s="34"/>
      <c r="I83" s="174"/>
      <c r="J83" s="34"/>
      <c r="K83" s="34"/>
      <c r="L83" s="37"/>
      <c r="M83" s="175"/>
      <c r="N83" s="176"/>
      <c r="O83" s="62"/>
      <c r="P83" s="62"/>
      <c r="Q83" s="62"/>
      <c r="R83" s="62"/>
      <c r="S83" s="62"/>
      <c r="T83" s="63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5" t="s">
        <v>228</v>
      </c>
      <c r="AU83" s="15" t="s">
        <v>76</v>
      </c>
    </row>
    <row r="84" spans="1:65" s="2" customFormat="1" ht="24">
      <c r="A84" s="32"/>
      <c r="B84" s="33"/>
      <c r="C84" s="149" t="s">
        <v>182</v>
      </c>
      <c r="D84" s="149" t="s">
        <v>177</v>
      </c>
      <c r="E84" s="150" t="s">
        <v>416</v>
      </c>
      <c r="F84" s="151" t="s">
        <v>417</v>
      </c>
      <c r="G84" s="152" t="s">
        <v>222</v>
      </c>
      <c r="H84" s="153">
        <v>20</v>
      </c>
      <c r="I84" s="154"/>
      <c r="J84" s="155">
        <f>ROUND(I84*H84,2)</f>
        <v>0</v>
      </c>
      <c r="K84" s="151" t="s">
        <v>181</v>
      </c>
      <c r="L84" s="37"/>
      <c r="M84" s="156" t="s">
        <v>35</v>
      </c>
      <c r="N84" s="157" t="s">
        <v>47</v>
      </c>
      <c r="O84" s="62"/>
      <c r="P84" s="158">
        <f>O84*H84</f>
        <v>0</v>
      </c>
      <c r="Q84" s="158">
        <v>0</v>
      </c>
      <c r="R84" s="158">
        <f>Q84*H84</f>
        <v>0</v>
      </c>
      <c r="S84" s="158">
        <v>0</v>
      </c>
      <c r="T84" s="159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60" t="s">
        <v>182</v>
      </c>
      <c r="AT84" s="160" t="s">
        <v>177</v>
      </c>
      <c r="AU84" s="160" t="s">
        <v>76</v>
      </c>
      <c r="AY84" s="15" t="s">
        <v>183</v>
      </c>
      <c r="BE84" s="161">
        <f>IF(N84="základní",J84,0)</f>
        <v>0</v>
      </c>
      <c r="BF84" s="161">
        <f>IF(N84="snížená",J84,0)</f>
        <v>0</v>
      </c>
      <c r="BG84" s="161">
        <f>IF(N84="zákl. přenesená",J84,0)</f>
        <v>0</v>
      </c>
      <c r="BH84" s="161">
        <f>IF(N84="sníž. přenesená",J84,0)</f>
        <v>0</v>
      </c>
      <c r="BI84" s="161">
        <f>IF(N84="nulová",J84,0)</f>
        <v>0</v>
      </c>
      <c r="BJ84" s="15" t="s">
        <v>84</v>
      </c>
      <c r="BK84" s="161">
        <f>ROUND(I84*H84,2)</f>
        <v>0</v>
      </c>
      <c r="BL84" s="15" t="s">
        <v>182</v>
      </c>
      <c r="BM84" s="160" t="s">
        <v>193</v>
      </c>
    </row>
    <row r="85" spans="1:65" s="2" customFormat="1" ht="19.5">
      <c r="A85" s="32"/>
      <c r="B85" s="33"/>
      <c r="C85" s="34"/>
      <c r="D85" s="172" t="s">
        <v>228</v>
      </c>
      <c r="E85" s="34"/>
      <c r="F85" s="173" t="s">
        <v>419</v>
      </c>
      <c r="G85" s="34"/>
      <c r="H85" s="34"/>
      <c r="I85" s="174"/>
      <c r="J85" s="34"/>
      <c r="K85" s="34"/>
      <c r="L85" s="37"/>
      <c r="M85" s="175"/>
      <c r="N85" s="176"/>
      <c r="O85" s="62"/>
      <c r="P85" s="62"/>
      <c r="Q85" s="62"/>
      <c r="R85" s="62"/>
      <c r="S85" s="62"/>
      <c r="T85" s="63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5" t="s">
        <v>228</v>
      </c>
      <c r="AU85" s="15" t="s">
        <v>76</v>
      </c>
    </row>
    <row r="86" spans="1:65" s="2" customFormat="1" ht="44.25" customHeight="1">
      <c r="A86" s="32"/>
      <c r="B86" s="33"/>
      <c r="C86" s="149" t="s">
        <v>194</v>
      </c>
      <c r="D86" s="149" t="s">
        <v>177</v>
      </c>
      <c r="E86" s="150" t="s">
        <v>446</v>
      </c>
      <c r="F86" s="151" t="s">
        <v>447</v>
      </c>
      <c r="G86" s="152" t="s">
        <v>208</v>
      </c>
      <c r="H86" s="153">
        <v>425.33800000000002</v>
      </c>
      <c r="I86" s="154"/>
      <c r="J86" s="155">
        <f t="shared" ref="J86:J93" si="0">ROUND(I86*H86,2)</f>
        <v>0</v>
      </c>
      <c r="K86" s="151" t="s">
        <v>181</v>
      </c>
      <c r="L86" s="37"/>
      <c r="M86" s="156" t="s">
        <v>35</v>
      </c>
      <c r="N86" s="157" t="s">
        <v>47</v>
      </c>
      <c r="O86" s="62"/>
      <c r="P86" s="158">
        <f t="shared" ref="P86:P93" si="1">O86*H86</f>
        <v>0</v>
      </c>
      <c r="Q86" s="158">
        <v>0</v>
      </c>
      <c r="R86" s="158">
        <f t="shared" ref="R86:R93" si="2">Q86*H86</f>
        <v>0</v>
      </c>
      <c r="S86" s="158">
        <v>0</v>
      </c>
      <c r="T86" s="159">
        <f t="shared" ref="T86:T93" si="3"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0" t="s">
        <v>182</v>
      </c>
      <c r="AT86" s="160" t="s">
        <v>177</v>
      </c>
      <c r="AU86" s="160" t="s">
        <v>76</v>
      </c>
      <c r="AY86" s="15" t="s">
        <v>183</v>
      </c>
      <c r="BE86" s="161">
        <f t="shared" ref="BE86:BE93" si="4">IF(N86="základní",J86,0)</f>
        <v>0</v>
      </c>
      <c r="BF86" s="161">
        <f t="shared" ref="BF86:BF93" si="5">IF(N86="snížená",J86,0)</f>
        <v>0</v>
      </c>
      <c r="BG86" s="161">
        <f t="shared" ref="BG86:BG93" si="6">IF(N86="zákl. přenesená",J86,0)</f>
        <v>0</v>
      </c>
      <c r="BH86" s="161">
        <f t="shared" ref="BH86:BH93" si="7">IF(N86="sníž. přenesená",J86,0)</f>
        <v>0</v>
      </c>
      <c r="BI86" s="161">
        <f t="shared" ref="BI86:BI93" si="8">IF(N86="nulová",J86,0)</f>
        <v>0</v>
      </c>
      <c r="BJ86" s="15" t="s">
        <v>84</v>
      </c>
      <c r="BK86" s="161">
        <f t="shared" ref="BK86:BK93" si="9">ROUND(I86*H86,2)</f>
        <v>0</v>
      </c>
      <c r="BL86" s="15" t="s">
        <v>182</v>
      </c>
      <c r="BM86" s="160" t="s">
        <v>197</v>
      </c>
    </row>
    <row r="87" spans="1:65" s="2" customFormat="1" ht="24">
      <c r="A87" s="32"/>
      <c r="B87" s="33"/>
      <c r="C87" s="149" t="s">
        <v>190</v>
      </c>
      <c r="D87" s="149" t="s">
        <v>177</v>
      </c>
      <c r="E87" s="150" t="s">
        <v>473</v>
      </c>
      <c r="F87" s="151" t="s">
        <v>474</v>
      </c>
      <c r="G87" s="152" t="s">
        <v>208</v>
      </c>
      <c r="H87" s="153">
        <v>43.491</v>
      </c>
      <c r="I87" s="154"/>
      <c r="J87" s="155">
        <f t="shared" si="0"/>
        <v>0</v>
      </c>
      <c r="K87" s="151" t="s">
        <v>181</v>
      </c>
      <c r="L87" s="37"/>
      <c r="M87" s="156" t="s">
        <v>35</v>
      </c>
      <c r="N87" s="157" t="s">
        <v>47</v>
      </c>
      <c r="O87" s="62"/>
      <c r="P87" s="158">
        <f t="shared" si="1"/>
        <v>0</v>
      </c>
      <c r="Q87" s="158">
        <v>0</v>
      </c>
      <c r="R87" s="158">
        <f t="shared" si="2"/>
        <v>0</v>
      </c>
      <c r="S87" s="158">
        <v>0</v>
      </c>
      <c r="T87" s="159">
        <f t="shared" si="3"/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0" t="s">
        <v>182</v>
      </c>
      <c r="AT87" s="160" t="s">
        <v>177</v>
      </c>
      <c r="AU87" s="160" t="s">
        <v>76</v>
      </c>
      <c r="AY87" s="15" t="s">
        <v>183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15" t="s">
        <v>84</v>
      </c>
      <c r="BK87" s="161">
        <f t="shared" si="9"/>
        <v>0</v>
      </c>
      <c r="BL87" s="15" t="s">
        <v>182</v>
      </c>
      <c r="BM87" s="160" t="s">
        <v>201</v>
      </c>
    </row>
    <row r="88" spans="1:65" s="2" customFormat="1" ht="24">
      <c r="A88" s="32"/>
      <c r="B88" s="33"/>
      <c r="C88" s="149" t="s">
        <v>202</v>
      </c>
      <c r="D88" s="149" t="s">
        <v>177</v>
      </c>
      <c r="E88" s="150" t="s">
        <v>475</v>
      </c>
      <c r="F88" s="151" t="s">
        <v>476</v>
      </c>
      <c r="G88" s="152" t="s">
        <v>208</v>
      </c>
      <c r="H88" s="153">
        <v>346.202</v>
      </c>
      <c r="I88" s="154"/>
      <c r="J88" s="155">
        <f t="shared" si="0"/>
        <v>0</v>
      </c>
      <c r="K88" s="151" t="s">
        <v>181</v>
      </c>
      <c r="L88" s="37"/>
      <c r="M88" s="156" t="s">
        <v>35</v>
      </c>
      <c r="N88" s="157" t="s">
        <v>47</v>
      </c>
      <c r="O88" s="62"/>
      <c r="P88" s="158">
        <f t="shared" si="1"/>
        <v>0</v>
      </c>
      <c r="Q88" s="158">
        <v>0</v>
      </c>
      <c r="R88" s="158">
        <f t="shared" si="2"/>
        <v>0</v>
      </c>
      <c r="S88" s="158">
        <v>0</v>
      </c>
      <c r="T88" s="159">
        <f t="shared" si="3"/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0" t="s">
        <v>182</v>
      </c>
      <c r="AT88" s="160" t="s">
        <v>177</v>
      </c>
      <c r="AU88" s="160" t="s">
        <v>76</v>
      </c>
      <c r="AY88" s="15" t="s">
        <v>183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15" t="s">
        <v>84</v>
      </c>
      <c r="BK88" s="161">
        <f t="shared" si="9"/>
        <v>0</v>
      </c>
      <c r="BL88" s="15" t="s">
        <v>182</v>
      </c>
      <c r="BM88" s="160" t="s">
        <v>203</v>
      </c>
    </row>
    <row r="89" spans="1:65" s="2" customFormat="1" ht="24">
      <c r="A89" s="32"/>
      <c r="B89" s="33"/>
      <c r="C89" s="149" t="s">
        <v>193</v>
      </c>
      <c r="D89" s="149" t="s">
        <v>177</v>
      </c>
      <c r="E89" s="150" t="s">
        <v>477</v>
      </c>
      <c r="F89" s="151" t="s">
        <v>478</v>
      </c>
      <c r="G89" s="152" t="s">
        <v>208</v>
      </c>
      <c r="H89" s="153">
        <v>78.537999999999997</v>
      </c>
      <c r="I89" s="154"/>
      <c r="J89" s="155">
        <f t="shared" si="0"/>
        <v>0</v>
      </c>
      <c r="K89" s="151" t="s">
        <v>181</v>
      </c>
      <c r="L89" s="37"/>
      <c r="M89" s="156" t="s">
        <v>35</v>
      </c>
      <c r="N89" s="157" t="s">
        <v>47</v>
      </c>
      <c r="O89" s="62"/>
      <c r="P89" s="158">
        <f t="shared" si="1"/>
        <v>0</v>
      </c>
      <c r="Q89" s="158">
        <v>0</v>
      </c>
      <c r="R89" s="158">
        <f t="shared" si="2"/>
        <v>0</v>
      </c>
      <c r="S89" s="158">
        <v>0</v>
      </c>
      <c r="T89" s="159">
        <f t="shared" si="3"/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0" t="s">
        <v>182</v>
      </c>
      <c r="AT89" s="160" t="s">
        <v>177</v>
      </c>
      <c r="AU89" s="160" t="s">
        <v>76</v>
      </c>
      <c r="AY89" s="15" t="s">
        <v>183</v>
      </c>
      <c r="BE89" s="161">
        <f t="shared" si="4"/>
        <v>0</v>
      </c>
      <c r="BF89" s="161">
        <f t="shared" si="5"/>
        <v>0</v>
      </c>
      <c r="BG89" s="161">
        <f t="shared" si="6"/>
        <v>0</v>
      </c>
      <c r="BH89" s="161">
        <f t="shared" si="7"/>
        <v>0</v>
      </c>
      <c r="BI89" s="161">
        <f t="shared" si="8"/>
        <v>0</v>
      </c>
      <c r="BJ89" s="15" t="s">
        <v>84</v>
      </c>
      <c r="BK89" s="161">
        <f t="shared" si="9"/>
        <v>0</v>
      </c>
      <c r="BL89" s="15" t="s">
        <v>182</v>
      </c>
      <c r="BM89" s="160" t="s">
        <v>204</v>
      </c>
    </row>
    <row r="90" spans="1:65" s="2" customFormat="1" ht="24">
      <c r="A90" s="32"/>
      <c r="B90" s="33"/>
      <c r="C90" s="149" t="s">
        <v>205</v>
      </c>
      <c r="D90" s="149" t="s">
        <v>177</v>
      </c>
      <c r="E90" s="150" t="s">
        <v>479</v>
      </c>
      <c r="F90" s="151" t="s">
        <v>480</v>
      </c>
      <c r="G90" s="152" t="s">
        <v>222</v>
      </c>
      <c r="H90" s="153">
        <v>154</v>
      </c>
      <c r="I90" s="154"/>
      <c r="J90" s="155">
        <f t="shared" si="0"/>
        <v>0</v>
      </c>
      <c r="K90" s="151" t="s">
        <v>181</v>
      </c>
      <c r="L90" s="37"/>
      <c r="M90" s="156" t="s">
        <v>35</v>
      </c>
      <c r="N90" s="157" t="s">
        <v>47</v>
      </c>
      <c r="O90" s="62"/>
      <c r="P90" s="158">
        <f t="shared" si="1"/>
        <v>0</v>
      </c>
      <c r="Q90" s="158">
        <v>0</v>
      </c>
      <c r="R90" s="158">
        <f t="shared" si="2"/>
        <v>0</v>
      </c>
      <c r="S90" s="158">
        <v>0</v>
      </c>
      <c r="T90" s="159">
        <f t="shared" si="3"/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0" t="s">
        <v>182</v>
      </c>
      <c r="AT90" s="160" t="s">
        <v>177</v>
      </c>
      <c r="AU90" s="160" t="s">
        <v>76</v>
      </c>
      <c r="AY90" s="15" t="s">
        <v>183</v>
      </c>
      <c r="BE90" s="161">
        <f t="shared" si="4"/>
        <v>0</v>
      </c>
      <c r="BF90" s="161">
        <f t="shared" si="5"/>
        <v>0</v>
      </c>
      <c r="BG90" s="161">
        <f t="shared" si="6"/>
        <v>0</v>
      </c>
      <c r="BH90" s="161">
        <f t="shared" si="7"/>
        <v>0</v>
      </c>
      <c r="BI90" s="161">
        <f t="shared" si="8"/>
        <v>0</v>
      </c>
      <c r="BJ90" s="15" t="s">
        <v>84</v>
      </c>
      <c r="BK90" s="161">
        <f t="shared" si="9"/>
        <v>0</v>
      </c>
      <c r="BL90" s="15" t="s">
        <v>182</v>
      </c>
      <c r="BM90" s="160" t="s">
        <v>209</v>
      </c>
    </row>
    <row r="91" spans="1:65" s="2" customFormat="1" ht="24">
      <c r="A91" s="32"/>
      <c r="B91" s="33"/>
      <c r="C91" s="149" t="s">
        <v>197</v>
      </c>
      <c r="D91" s="149" t="s">
        <v>177</v>
      </c>
      <c r="E91" s="150" t="s">
        <v>481</v>
      </c>
      <c r="F91" s="151" t="s">
        <v>482</v>
      </c>
      <c r="G91" s="152" t="s">
        <v>222</v>
      </c>
      <c r="H91" s="153">
        <v>605</v>
      </c>
      <c r="I91" s="154"/>
      <c r="J91" s="155">
        <f t="shared" si="0"/>
        <v>0</v>
      </c>
      <c r="K91" s="151" t="s">
        <v>181</v>
      </c>
      <c r="L91" s="37"/>
      <c r="M91" s="156" t="s">
        <v>35</v>
      </c>
      <c r="N91" s="157" t="s">
        <v>47</v>
      </c>
      <c r="O91" s="62"/>
      <c r="P91" s="158">
        <f t="shared" si="1"/>
        <v>0</v>
      </c>
      <c r="Q91" s="158">
        <v>0</v>
      </c>
      <c r="R91" s="158">
        <f t="shared" si="2"/>
        <v>0</v>
      </c>
      <c r="S91" s="158">
        <v>0</v>
      </c>
      <c r="T91" s="159">
        <f t="shared" si="3"/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0" t="s">
        <v>182</v>
      </c>
      <c r="AT91" s="160" t="s">
        <v>177</v>
      </c>
      <c r="AU91" s="160" t="s">
        <v>76</v>
      </c>
      <c r="AY91" s="15" t="s">
        <v>183</v>
      </c>
      <c r="BE91" s="161">
        <f t="shared" si="4"/>
        <v>0</v>
      </c>
      <c r="BF91" s="161">
        <f t="shared" si="5"/>
        <v>0</v>
      </c>
      <c r="BG91" s="161">
        <f t="shared" si="6"/>
        <v>0</v>
      </c>
      <c r="BH91" s="161">
        <f t="shared" si="7"/>
        <v>0</v>
      </c>
      <c r="BI91" s="161">
        <f t="shared" si="8"/>
        <v>0</v>
      </c>
      <c r="BJ91" s="15" t="s">
        <v>84</v>
      </c>
      <c r="BK91" s="161">
        <f t="shared" si="9"/>
        <v>0</v>
      </c>
      <c r="BL91" s="15" t="s">
        <v>182</v>
      </c>
      <c r="BM91" s="160" t="s">
        <v>210</v>
      </c>
    </row>
    <row r="92" spans="1:65" s="2" customFormat="1" ht="44.25" customHeight="1">
      <c r="A92" s="32"/>
      <c r="B92" s="33"/>
      <c r="C92" s="149" t="s">
        <v>211</v>
      </c>
      <c r="D92" s="149" t="s">
        <v>177</v>
      </c>
      <c r="E92" s="150" t="s">
        <v>454</v>
      </c>
      <c r="F92" s="151" t="s">
        <v>455</v>
      </c>
      <c r="G92" s="152" t="s">
        <v>208</v>
      </c>
      <c r="H92" s="153">
        <v>208.08199999999999</v>
      </c>
      <c r="I92" s="154"/>
      <c r="J92" s="155">
        <f t="shared" si="0"/>
        <v>0</v>
      </c>
      <c r="K92" s="151" t="s">
        <v>181</v>
      </c>
      <c r="L92" s="37"/>
      <c r="M92" s="156" t="s">
        <v>35</v>
      </c>
      <c r="N92" s="157" t="s">
        <v>47</v>
      </c>
      <c r="O92" s="62"/>
      <c r="P92" s="158">
        <f t="shared" si="1"/>
        <v>0</v>
      </c>
      <c r="Q92" s="158">
        <v>0</v>
      </c>
      <c r="R92" s="158">
        <f t="shared" si="2"/>
        <v>0</v>
      </c>
      <c r="S92" s="158">
        <v>0</v>
      </c>
      <c r="T92" s="159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0" t="s">
        <v>182</v>
      </c>
      <c r="AT92" s="160" t="s">
        <v>177</v>
      </c>
      <c r="AU92" s="160" t="s">
        <v>76</v>
      </c>
      <c r="AY92" s="15" t="s">
        <v>183</v>
      </c>
      <c r="BE92" s="161">
        <f t="shared" si="4"/>
        <v>0</v>
      </c>
      <c r="BF92" s="161">
        <f t="shared" si="5"/>
        <v>0</v>
      </c>
      <c r="BG92" s="161">
        <f t="shared" si="6"/>
        <v>0</v>
      </c>
      <c r="BH92" s="161">
        <f t="shared" si="7"/>
        <v>0</v>
      </c>
      <c r="BI92" s="161">
        <f t="shared" si="8"/>
        <v>0</v>
      </c>
      <c r="BJ92" s="15" t="s">
        <v>84</v>
      </c>
      <c r="BK92" s="161">
        <f t="shared" si="9"/>
        <v>0</v>
      </c>
      <c r="BL92" s="15" t="s">
        <v>182</v>
      </c>
      <c r="BM92" s="160" t="s">
        <v>214</v>
      </c>
    </row>
    <row r="93" spans="1:65" s="2" customFormat="1" ht="60">
      <c r="A93" s="32"/>
      <c r="B93" s="33"/>
      <c r="C93" s="149" t="s">
        <v>201</v>
      </c>
      <c r="D93" s="149" t="s">
        <v>177</v>
      </c>
      <c r="E93" s="150" t="s">
        <v>267</v>
      </c>
      <c r="F93" s="151" t="s">
        <v>268</v>
      </c>
      <c r="G93" s="152" t="s">
        <v>208</v>
      </c>
      <c r="H93" s="153">
        <v>3498.348</v>
      </c>
      <c r="I93" s="154"/>
      <c r="J93" s="155">
        <f t="shared" si="0"/>
        <v>0</v>
      </c>
      <c r="K93" s="151" t="s">
        <v>181</v>
      </c>
      <c r="L93" s="37"/>
      <c r="M93" s="156" t="s">
        <v>35</v>
      </c>
      <c r="N93" s="157" t="s">
        <v>47</v>
      </c>
      <c r="O93" s="62"/>
      <c r="P93" s="158">
        <f t="shared" si="1"/>
        <v>0</v>
      </c>
      <c r="Q93" s="158">
        <v>0</v>
      </c>
      <c r="R93" s="158">
        <f t="shared" si="2"/>
        <v>0</v>
      </c>
      <c r="S93" s="158">
        <v>0</v>
      </c>
      <c r="T93" s="159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0" t="s">
        <v>182</v>
      </c>
      <c r="AT93" s="160" t="s">
        <v>177</v>
      </c>
      <c r="AU93" s="160" t="s">
        <v>76</v>
      </c>
      <c r="AY93" s="15" t="s">
        <v>183</v>
      </c>
      <c r="BE93" s="161">
        <f t="shared" si="4"/>
        <v>0</v>
      </c>
      <c r="BF93" s="161">
        <f t="shared" si="5"/>
        <v>0</v>
      </c>
      <c r="BG93" s="161">
        <f t="shared" si="6"/>
        <v>0</v>
      </c>
      <c r="BH93" s="161">
        <f t="shared" si="7"/>
        <v>0</v>
      </c>
      <c r="BI93" s="161">
        <f t="shared" si="8"/>
        <v>0</v>
      </c>
      <c r="BJ93" s="15" t="s">
        <v>84</v>
      </c>
      <c r="BK93" s="161">
        <f t="shared" si="9"/>
        <v>0</v>
      </c>
      <c r="BL93" s="15" t="s">
        <v>182</v>
      </c>
      <c r="BM93" s="160" t="s">
        <v>218</v>
      </c>
    </row>
    <row r="94" spans="1:65" s="2" customFormat="1" ht="19.5">
      <c r="A94" s="32"/>
      <c r="B94" s="33"/>
      <c r="C94" s="34"/>
      <c r="D94" s="172" t="s">
        <v>228</v>
      </c>
      <c r="E94" s="34"/>
      <c r="F94" s="173" t="s">
        <v>270</v>
      </c>
      <c r="G94" s="34"/>
      <c r="H94" s="34"/>
      <c r="I94" s="174"/>
      <c r="J94" s="34"/>
      <c r="K94" s="34"/>
      <c r="L94" s="37"/>
      <c r="M94" s="175"/>
      <c r="N94" s="176"/>
      <c r="O94" s="62"/>
      <c r="P94" s="62"/>
      <c r="Q94" s="62"/>
      <c r="R94" s="62"/>
      <c r="S94" s="62"/>
      <c r="T94" s="63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5" t="s">
        <v>228</v>
      </c>
      <c r="AU94" s="15" t="s">
        <v>76</v>
      </c>
    </row>
    <row r="95" spans="1:65" s="2" customFormat="1" ht="78" customHeight="1">
      <c r="A95" s="32"/>
      <c r="B95" s="33"/>
      <c r="C95" s="149" t="s">
        <v>219</v>
      </c>
      <c r="D95" s="149" t="s">
        <v>177</v>
      </c>
      <c r="E95" s="150" t="s">
        <v>458</v>
      </c>
      <c r="F95" s="151" t="s">
        <v>459</v>
      </c>
      <c r="G95" s="152" t="s">
        <v>208</v>
      </c>
      <c r="H95" s="153">
        <v>0.59799999999999998</v>
      </c>
      <c r="I95" s="154"/>
      <c r="J95" s="155">
        <f>ROUND(I95*H95,2)</f>
        <v>0</v>
      </c>
      <c r="K95" s="151" t="s">
        <v>181</v>
      </c>
      <c r="L95" s="37"/>
      <c r="M95" s="156" t="s">
        <v>35</v>
      </c>
      <c r="N95" s="157" t="s">
        <v>47</v>
      </c>
      <c r="O95" s="62"/>
      <c r="P95" s="158">
        <f>O95*H95</f>
        <v>0</v>
      </c>
      <c r="Q95" s="158">
        <v>0</v>
      </c>
      <c r="R95" s="158">
        <f>Q95*H95</f>
        <v>0</v>
      </c>
      <c r="S95" s="158">
        <v>0</v>
      </c>
      <c r="T95" s="159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0" t="s">
        <v>182</v>
      </c>
      <c r="AT95" s="160" t="s">
        <v>177</v>
      </c>
      <c r="AU95" s="160" t="s">
        <v>76</v>
      </c>
      <c r="AY95" s="15" t="s">
        <v>183</v>
      </c>
      <c r="BE95" s="161">
        <f>IF(N95="základní",J95,0)</f>
        <v>0</v>
      </c>
      <c r="BF95" s="161">
        <f>IF(N95="snížená",J95,0)</f>
        <v>0</v>
      </c>
      <c r="BG95" s="161">
        <f>IF(N95="zákl. přenesená",J95,0)</f>
        <v>0</v>
      </c>
      <c r="BH95" s="161">
        <f>IF(N95="sníž. přenesená",J95,0)</f>
        <v>0</v>
      </c>
      <c r="BI95" s="161">
        <f>IF(N95="nulová",J95,0)</f>
        <v>0</v>
      </c>
      <c r="BJ95" s="15" t="s">
        <v>84</v>
      </c>
      <c r="BK95" s="161">
        <f>ROUND(I95*H95,2)</f>
        <v>0</v>
      </c>
      <c r="BL95" s="15" t="s">
        <v>182</v>
      </c>
      <c r="BM95" s="160" t="s">
        <v>223</v>
      </c>
    </row>
    <row r="96" spans="1:65" s="2" customFormat="1" ht="19.5">
      <c r="A96" s="32"/>
      <c r="B96" s="33"/>
      <c r="C96" s="34"/>
      <c r="D96" s="172" t="s">
        <v>228</v>
      </c>
      <c r="E96" s="34"/>
      <c r="F96" s="173" t="s">
        <v>270</v>
      </c>
      <c r="G96" s="34"/>
      <c r="H96" s="34"/>
      <c r="I96" s="174"/>
      <c r="J96" s="34"/>
      <c r="K96" s="34"/>
      <c r="L96" s="37"/>
      <c r="M96" s="175"/>
      <c r="N96" s="176"/>
      <c r="O96" s="62"/>
      <c r="P96" s="62"/>
      <c r="Q96" s="62"/>
      <c r="R96" s="62"/>
      <c r="S96" s="62"/>
      <c r="T96" s="63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5" t="s">
        <v>228</v>
      </c>
      <c r="AU96" s="15" t="s">
        <v>76</v>
      </c>
    </row>
    <row r="97" spans="1:65" s="2" customFormat="1" ht="66.75" customHeight="1">
      <c r="A97" s="32"/>
      <c r="B97" s="33"/>
      <c r="C97" s="149" t="s">
        <v>203</v>
      </c>
      <c r="D97" s="149" t="s">
        <v>177</v>
      </c>
      <c r="E97" s="150" t="s">
        <v>483</v>
      </c>
      <c r="F97" s="151" t="s">
        <v>484</v>
      </c>
      <c r="G97" s="152" t="s">
        <v>208</v>
      </c>
      <c r="H97" s="153">
        <v>194.99199999999999</v>
      </c>
      <c r="I97" s="154"/>
      <c r="J97" s="155">
        <f>ROUND(I97*H97,2)</f>
        <v>0</v>
      </c>
      <c r="K97" s="151" t="s">
        <v>181</v>
      </c>
      <c r="L97" s="37"/>
      <c r="M97" s="156" t="s">
        <v>35</v>
      </c>
      <c r="N97" s="157" t="s">
        <v>47</v>
      </c>
      <c r="O97" s="62"/>
      <c r="P97" s="158">
        <f>O97*H97</f>
        <v>0</v>
      </c>
      <c r="Q97" s="158">
        <v>0</v>
      </c>
      <c r="R97" s="158">
        <f>Q97*H97</f>
        <v>0</v>
      </c>
      <c r="S97" s="158">
        <v>0</v>
      </c>
      <c r="T97" s="159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0" t="s">
        <v>182</v>
      </c>
      <c r="AT97" s="160" t="s">
        <v>177</v>
      </c>
      <c r="AU97" s="160" t="s">
        <v>76</v>
      </c>
      <c r="AY97" s="15" t="s">
        <v>183</v>
      </c>
      <c r="BE97" s="161">
        <f>IF(N97="základní",J97,0)</f>
        <v>0</v>
      </c>
      <c r="BF97" s="161">
        <f>IF(N97="snížená",J97,0)</f>
        <v>0</v>
      </c>
      <c r="BG97" s="161">
        <f>IF(N97="zákl. přenesená",J97,0)</f>
        <v>0</v>
      </c>
      <c r="BH97" s="161">
        <f>IF(N97="sníž. přenesená",J97,0)</f>
        <v>0</v>
      </c>
      <c r="BI97" s="161">
        <f>IF(N97="nulová",J97,0)</f>
        <v>0</v>
      </c>
      <c r="BJ97" s="15" t="s">
        <v>84</v>
      </c>
      <c r="BK97" s="161">
        <f>ROUND(I97*H97,2)</f>
        <v>0</v>
      </c>
      <c r="BL97" s="15" t="s">
        <v>182</v>
      </c>
      <c r="BM97" s="160" t="s">
        <v>275</v>
      </c>
    </row>
    <row r="98" spans="1:65" s="2" customFormat="1" ht="19.5">
      <c r="A98" s="32"/>
      <c r="B98" s="33"/>
      <c r="C98" s="34"/>
      <c r="D98" s="172" t="s">
        <v>228</v>
      </c>
      <c r="E98" s="34"/>
      <c r="F98" s="173" t="s">
        <v>270</v>
      </c>
      <c r="G98" s="34"/>
      <c r="H98" s="34"/>
      <c r="I98" s="174"/>
      <c r="J98" s="34"/>
      <c r="K98" s="34"/>
      <c r="L98" s="37"/>
      <c r="M98" s="175"/>
      <c r="N98" s="176"/>
      <c r="O98" s="62"/>
      <c r="P98" s="62"/>
      <c r="Q98" s="62"/>
      <c r="R98" s="62"/>
      <c r="S98" s="62"/>
      <c r="T98" s="63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5" t="s">
        <v>228</v>
      </c>
      <c r="AU98" s="15" t="s">
        <v>76</v>
      </c>
    </row>
    <row r="99" spans="1:65" s="2" customFormat="1" ht="48">
      <c r="A99" s="32"/>
      <c r="B99" s="33"/>
      <c r="C99" s="149" t="s">
        <v>8</v>
      </c>
      <c r="D99" s="149" t="s">
        <v>177</v>
      </c>
      <c r="E99" s="150" t="s">
        <v>281</v>
      </c>
      <c r="F99" s="151" t="s">
        <v>282</v>
      </c>
      <c r="G99" s="152" t="s">
        <v>208</v>
      </c>
      <c r="H99" s="153">
        <v>3498.348</v>
      </c>
      <c r="I99" s="154"/>
      <c r="J99" s="155">
        <f>ROUND(I99*H99,2)</f>
        <v>0</v>
      </c>
      <c r="K99" s="151" t="s">
        <v>181</v>
      </c>
      <c r="L99" s="37"/>
      <c r="M99" s="156" t="s">
        <v>35</v>
      </c>
      <c r="N99" s="157" t="s">
        <v>47</v>
      </c>
      <c r="O99" s="62"/>
      <c r="P99" s="158">
        <f>O99*H99</f>
        <v>0</v>
      </c>
      <c r="Q99" s="158">
        <v>0</v>
      </c>
      <c r="R99" s="158">
        <f>Q99*H99</f>
        <v>0</v>
      </c>
      <c r="S99" s="158">
        <v>0</v>
      </c>
      <c r="T99" s="159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0" t="s">
        <v>182</v>
      </c>
      <c r="AT99" s="160" t="s">
        <v>177</v>
      </c>
      <c r="AU99" s="160" t="s">
        <v>76</v>
      </c>
      <c r="AY99" s="15" t="s">
        <v>183</v>
      </c>
      <c r="BE99" s="161">
        <f>IF(N99="základní",J99,0)</f>
        <v>0</v>
      </c>
      <c r="BF99" s="161">
        <f>IF(N99="snížená",J99,0)</f>
        <v>0</v>
      </c>
      <c r="BG99" s="161">
        <f>IF(N99="zákl. přenesená",J99,0)</f>
        <v>0</v>
      </c>
      <c r="BH99" s="161">
        <f>IF(N99="sníž. přenesená",J99,0)</f>
        <v>0</v>
      </c>
      <c r="BI99" s="161">
        <f>IF(N99="nulová",J99,0)</f>
        <v>0</v>
      </c>
      <c r="BJ99" s="15" t="s">
        <v>84</v>
      </c>
      <c r="BK99" s="161">
        <f>ROUND(I99*H99,2)</f>
        <v>0</v>
      </c>
      <c r="BL99" s="15" t="s">
        <v>182</v>
      </c>
      <c r="BM99" s="160" t="s">
        <v>227</v>
      </c>
    </row>
    <row r="100" spans="1:65" s="2" customFormat="1" ht="44.25" customHeight="1">
      <c r="A100" s="32"/>
      <c r="B100" s="33"/>
      <c r="C100" s="149" t="s">
        <v>204</v>
      </c>
      <c r="D100" s="149" t="s">
        <v>177</v>
      </c>
      <c r="E100" s="150" t="s">
        <v>460</v>
      </c>
      <c r="F100" s="151" t="s">
        <v>461</v>
      </c>
      <c r="G100" s="152" t="s">
        <v>208</v>
      </c>
      <c r="H100" s="153">
        <v>0.59799999999999998</v>
      </c>
      <c r="I100" s="154"/>
      <c r="J100" s="155">
        <f>ROUND(I100*H100,2)</f>
        <v>0</v>
      </c>
      <c r="K100" s="151" t="s">
        <v>181</v>
      </c>
      <c r="L100" s="37"/>
      <c r="M100" s="156" t="s">
        <v>35</v>
      </c>
      <c r="N100" s="157" t="s">
        <v>47</v>
      </c>
      <c r="O100" s="62"/>
      <c r="P100" s="158">
        <f>O100*H100</f>
        <v>0</v>
      </c>
      <c r="Q100" s="158">
        <v>0</v>
      </c>
      <c r="R100" s="158">
        <f>Q100*H100</f>
        <v>0</v>
      </c>
      <c r="S100" s="158">
        <v>0</v>
      </c>
      <c r="T100" s="159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60" t="s">
        <v>182</v>
      </c>
      <c r="AT100" s="160" t="s">
        <v>177</v>
      </c>
      <c r="AU100" s="160" t="s">
        <v>76</v>
      </c>
      <c r="AY100" s="15" t="s">
        <v>183</v>
      </c>
      <c r="BE100" s="161">
        <f>IF(N100="základní",J100,0)</f>
        <v>0</v>
      </c>
      <c r="BF100" s="161">
        <f>IF(N100="snížená",J100,0)</f>
        <v>0</v>
      </c>
      <c r="BG100" s="161">
        <f>IF(N100="zákl. přenesená",J100,0)</f>
        <v>0</v>
      </c>
      <c r="BH100" s="161">
        <f>IF(N100="sníž. přenesená",J100,0)</f>
        <v>0</v>
      </c>
      <c r="BI100" s="161">
        <f>IF(N100="nulová",J100,0)</f>
        <v>0</v>
      </c>
      <c r="BJ100" s="15" t="s">
        <v>84</v>
      </c>
      <c r="BK100" s="161">
        <f>ROUND(I100*H100,2)</f>
        <v>0</v>
      </c>
      <c r="BL100" s="15" t="s">
        <v>182</v>
      </c>
      <c r="BM100" s="160" t="s">
        <v>232</v>
      </c>
    </row>
    <row r="101" spans="1:65" s="2" customFormat="1" ht="48">
      <c r="A101" s="32"/>
      <c r="B101" s="33"/>
      <c r="C101" s="149" t="s">
        <v>236</v>
      </c>
      <c r="D101" s="149" t="s">
        <v>177</v>
      </c>
      <c r="E101" s="150" t="s">
        <v>485</v>
      </c>
      <c r="F101" s="151" t="s">
        <v>486</v>
      </c>
      <c r="G101" s="152" t="s">
        <v>208</v>
      </c>
      <c r="H101" s="153">
        <v>194.99199999999999</v>
      </c>
      <c r="I101" s="154"/>
      <c r="J101" s="155">
        <f>ROUND(I101*H101,2)</f>
        <v>0</v>
      </c>
      <c r="K101" s="151" t="s">
        <v>181</v>
      </c>
      <c r="L101" s="37"/>
      <c r="M101" s="156" t="s">
        <v>35</v>
      </c>
      <c r="N101" s="157" t="s">
        <v>47</v>
      </c>
      <c r="O101" s="62"/>
      <c r="P101" s="158">
        <f>O101*H101</f>
        <v>0</v>
      </c>
      <c r="Q101" s="158">
        <v>0</v>
      </c>
      <c r="R101" s="158">
        <f>Q101*H101</f>
        <v>0</v>
      </c>
      <c r="S101" s="158">
        <v>0</v>
      </c>
      <c r="T101" s="159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60" t="s">
        <v>182</v>
      </c>
      <c r="AT101" s="160" t="s">
        <v>177</v>
      </c>
      <c r="AU101" s="160" t="s">
        <v>76</v>
      </c>
      <c r="AY101" s="15" t="s">
        <v>183</v>
      </c>
      <c r="BE101" s="161">
        <f>IF(N101="základní",J101,0)</f>
        <v>0</v>
      </c>
      <c r="BF101" s="161">
        <f>IF(N101="snížená",J101,0)</f>
        <v>0</v>
      </c>
      <c r="BG101" s="161">
        <f>IF(N101="zákl. přenesená",J101,0)</f>
        <v>0</v>
      </c>
      <c r="BH101" s="161">
        <f>IF(N101="sníž. přenesená",J101,0)</f>
        <v>0</v>
      </c>
      <c r="BI101" s="161">
        <f>IF(N101="nulová",J101,0)</f>
        <v>0</v>
      </c>
      <c r="BJ101" s="15" t="s">
        <v>84</v>
      </c>
      <c r="BK101" s="161">
        <f>ROUND(I101*H101,2)</f>
        <v>0</v>
      </c>
      <c r="BL101" s="15" t="s">
        <v>182</v>
      </c>
      <c r="BM101" s="160" t="s">
        <v>235</v>
      </c>
    </row>
    <row r="102" spans="1:65" s="2" customFormat="1" ht="66.75" customHeight="1">
      <c r="A102" s="32"/>
      <c r="B102" s="33"/>
      <c r="C102" s="149" t="s">
        <v>209</v>
      </c>
      <c r="D102" s="149" t="s">
        <v>177</v>
      </c>
      <c r="E102" s="150" t="s">
        <v>456</v>
      </c>
      <c r="F102" s="151" t="s">
        <v>457</v>
      </c>
      <c r="G102" s="152" t="s">
        <v>208</v>
      </c>
      <c r="H102" s="153">
        <v>13.09</v>
      </c>
      <c r="I102" s="154"/>
      <c r="J102" s="155">
        <f>ROUND(I102*H102,2)</f>
        <v>0</v>
      </c>
      <c r="K102" s="151" t="s">
        <v>181</v>
      </c>
      <c r="L102" s="37"/>
      <c r="M102" s="156" t="s">
        <v>35</v>
      </c>
      <c r="N102" s="157" t="s">
        <v>47</v>
      </c>
      <c r="O102" s="62"/>
      <c r="P102" s="158">
        <f>O102*H102</f>
        <v>0</v>
      </c>
      <c r="Q102" s="158">
        <v>0</v>
      </c>
      <c r="R102" s="158">
        <f>Q102*H102</f>
        <v>0</v>
      </c>
      <c r="S102" s="158">
        <v>0</v>
      </c>
      <c r="T102" s="159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60" t="s">
        <v>182</v>
      </c>
      <c r="AT102" s="160" t="s">
        <v>177</v>
      </c>
      <c r="AU102" s="160" t="s">
        <v>76</v>
      </c>
      <c r="AY102" s="15" t="s">
        <v>183</v>
      </c>
      <c r="BE102" s="161">
        <f>IF(N102="základní",J102,0)</f>
        <v>0</v>
      </c>
      <c r="BF102" s="161">
        <f>IF(N102="snížená",J102,0)</f>
        <v>0</v>
      </c>
      <c r="BG102" s="161">
        <f>IF(N102="zákl. přenesená",J102,0)</f>
        <v>0</v>
      </c>
      <c r="BH102" s="161">
        <f>IF(N102="sníž. přenesená",J102,0)</f>
        <v>0</v>
      </c>
      <c r="BI102" s="161">
        <f>IF(N102="nulová",J102,0)</f>
        <v>0</v>
      </c>
      <c r="BJ102" s="15" t="s">
        <v>84</v>
      </c>
      <c r="BK102" s="161">
        <f>ROUND(I102*H102,2)</f>
        <v>0</v>
      </c>
      <c r="BL102" s="15" t="s">
        <v>182</v>
      </c>
      <c r="BM102" s="160" t="s">
        <v>285</v>
      </c>
    </row>
    <row r="103" spans="1:65" s="2" customFormat="1" ht="19.5">
      <c r="A103" s="32"/>
      <c r="B103" s="33"/>
      <c r="C103" s="34"/>
      <c r="D103" s="172" t="s">
        <v>228</v>
      </c>
      <c r="E103" s="34"/>
      <c r="F103" s="173" t="s">
        <v>270</v>
      </c>
      <c r="G103" s="34"/>
      <c r="H103" s="34"/>
      <c r="I103" s="174"/>
      <c r="J103" s="34"/>
      <c r="K103" s="34"/>
      <c r="L103" s="37"/>
      <c r="M103" s="175"/>
      <c r="N103" s="176"/>
      <c r="O103" s="62"/>
      <c r="P103" s="62"/>
      <c r="Q103" s="62"/>
      <c r="R103" s="62"/>
      <c r="S103" s="62"/>
      <c r="T103" s="63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5" t="s">
        <v>228</v>
      </c>
      <c r="AU103" s="15" t="s">
        <v>76</v>
      </c>
    </row>
    <row r="104" spans="1:65" s="2" customFormat="1" ht="48">
      <c r="A104" s="32"/>
      <c r="B104" s="33"/>
      <c r="C104" s="149" t="s">
        <v>241</v>
      </c>
      <c r="D104" s="149" t="s">
        <v>177</v>
      </c>
      <c r="E104" s="150" t="s">
        <v>462</v>
      </c>
      <c r="F104" s="151" t="s">
        <v>463</v>
      </c>
      <c r="G104" s="152" t="s">
        <v>208</v>
      </c>
      <c r="H104" s="153">
        <v>13.09</v>
      </c>
      <c r="I104" s="154"/>
      <c r="J104" s="155">
        <f>ROUND(I104*H104,2)</f>
        <v>0</v>
      </c>
      <c r="K104" s="151" t="s">
        <v>181</v>
      </c>
      <c r="L104" s="37"/>
      <c r="M104" s="177" t="s">
        <v>35</v>
      </c>
      <c r="N104" s="178" t="s">
        <v>47</v>
      </c>
      <c r="O104" s="179"/>
      <c r="P104" s="180">
        <f>O104*H104</f>
        <v>0</v>
      </c>
      <c r="Q104" s="180">
        <v>0</v>
      </c>
      <c r="R104" s="180">
        <f>Q104*H104</f>
        <v>0</v>
      </c>
      <c r="S104" s="180">
        <v>0</v>
      </c>
      <c r="T104" s="181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60" t="s">
        <v>182</v>
      </c>
      <c r="AT104" s="160" t="s">
        <v>177</v>
      </c>
      <c r="AU104" s="160" t="s">
        <v>76</v>
      </c>
      <c r="AY104" s="15" t="s">
        <v>183</v>
      </c>
      <c r="BE104" s="161">
        <f>IF(N104="základní",J104,0)</f>
        <v>0</v>
      </c>
      <c r="BF104" s="161">
        <f>IF(N104="snížená",J104,0)</f>
        <v>0</v>
      </c>
      <c r="BG104" s="161">
        <f>IF(N104="zákl. přenesená",J104,0)</f>
        <v>0</v>
      </c>
      <c r="BH104" s="161">
        <f>IF(N104="sníž. přenesená",J104,0)</f>
        <v>0</v>
      </c>
      <c r="BI104" s="161">
        <f>IF(N104="nulová",J104,0)</f>
        <v>0</v>
      </c>
      <c r="BJ104" s="15" t="s">
        <v>84</v>
      </c>
      <c r="BK104" s="161">
        <f>ROUND(I104*H104,2)</f>
        <v>0</v>
      </c>
      <c r="BL104" s="15" t="s">
        <v>182</v>
      </c>
      <c r="BM104" s="160" t="s">
        <v>240</v>
      </c>
    </row>
    <row r="105" spans="1:65" s="2" customFormat="1" ht="6.95" customHeight="1">
      <c r="A105" s="32"/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7"/>
      <c r="M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</sheetData>
  <sheetProtection algorithmName="SHA-512" hashValue="VygRUSyEXUEjxZnF+x2/n+Ug+nJeH/TDNk4e5yyGBey9nEKD+RWAr+sB2Lv5RjtA5sRYS0yZ31HWiSX+osES9A==" saltValue="xOimtKiqlrhkd+vWCBHdhvt2w1AIq3j7538lK1muegPXKsZ1/3KS8Hy0GX3ZFCwpzXHK/+7aJLa9cWwGmzYxQQ==" spinCount="100000" sheet="1" objects="1" scenarios="1" formatColumns="0" formatRows="0" autoFilter="0"/>
  <autoFilter ref="C78:K104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5" t="s">
        <v>118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customHeight="1">
      <c r="B4" s="18"/>
      <c r="D4" s="108" t="s">
        <v>157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44" t="str">
        <f>'Rekapitulace stavby'!K6</f>
        <v>Oprava kolejí a výhybek v žst. Volyně.</v>
      </c>
      <c r="F7" s="345"/>
      <c r="G7" s="345"/>
      <c r="H7" s="345"/>
      <c r="L7" s="18"/>
    </row>
    <row r="8" spans="1:46" s="2" customFormat="1" ht="12" customHeight="1">
      <c r="A8" s="32"/>
      <c r="B8" s="37"/>
      <c r="C8" s="32"/>
      <c r="D8" s="110" t="s">
        <v>158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6" t="s">
        <v>487</v>
      </c>
      <c r="F9" s="347"/>
      <c r="G9" s="347"/>
      <c r="H9" s="347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19</v>
      </c>
      <c r="G11" s="32"/>
      <c r="H11" s="32"/>
      <c r="I11" s="110" t="s">
        <v>20</v>
      </c>
      <c r="J11" s="101" t="s">
        <v>21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22</v>
      </c>
      <c r="E12" s="32"/>
      <c r="F12" s="101" t="s">
        <v>23</v>
      </c>
      <c r="G12" s="32"/>
      <c r="H12" s="32"/>
      <c r="I12" s="110" t="s">
        <v>24</v>
      </c>
      <c r="J12" s="112" t="str">
        <f>'Rekapitulace stavby'!AN8</f>
        <v>18. 2. 2021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26</v>
      </c>
      <c r="E14" s="32"/>
      <c r="F14" s="32"/>
      <c r="G14" s="32"/>
      <c r="H14" s="32"/>
      <c r="I14" s="110" t="s">
        <v>27</v>
      </c>
      <c r="J14" s="101" t="str">
        <f>IF('Rekapitulace stavby'!AN10="","",'Rekapitulace stavby'!AN10)</f>
        <v>70994234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tr">
        <f>IF('Rekapitulace stavby'!E11="","",'Rekapitulace stavby'!E11)</f>
        <v xml:space="preserve">Správa železnic, státní organizace, OŘ Plzeň </v>
      </c>
      <c r="F15" s="32"/>
      <c r="G15" s="32"/>
      <c r="H15" s="32"/>
      <c r="I15" s="110" t="s">
        <v>30</v>
      </c>
      <c r="J15" s="101" t="str">
        <f>IF('Rekapitulace stavby'!AN11="","",'Rekapitulace stavby'!AN11)</f>
        <v>CZ70994234</v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32</v>
      </c>
      <c r="E17" s="32"/>
      <c r="F17" s="32"/>
      <c r="G17" s="32"/>
      <c r="H17" s="32"/>
      <c r="I17" s="110" t="s">
        <v>27</v>
      </c>
      <c r="J17" s="28" t="str">
        <f>'Rekapitulace stavby'!AN13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8" t="str">
        <f>'Rekapitulace stavby'!E14</f>
        <v>Vyplň údaj</v>
      </c>
      <c r="F18" s="349"/>
      <c r="G18" s="349"/>
      <c r="H18" s="349"/>
      <c r="I18" s="110" t="s">
        <v>30</v>
      </c>
      <c r="J18" s="28" t="str">
        <f>'Rekapitulace stavby'!AN14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34</v>
      </c>
      <c r="E20" s="32"/>
      <c r="F20" s="32"/>
      <c r="G20" s="32"/>
      <c r="H20" s="32"/>
      <c r="I20" s="110" t="s">
        <v>27</v>
      </c>
      <c r="J20" s="101" t="str">
        <f>IF('Rekapitulace stavby'!AN16="","",'Rekapitulace stavby'!AN16)</f>
        <v/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tr">
        <f>IF('Rekapitulace stavby'!E17="","",'Rekapitulace stavby'!E17)</f>
        <v xml:space="preserve"> </v>
      </c>
      <c r="F21" s="32"/>
      <c r="G21" s="32"/>
      <c r="H21" s="32"/>
      <c r="I21" s="110" t="s">
        <v>30</v>
      </c>
      <c r="J21" s="101" t="str">
        <f>IF('Rekapitulace stavby'!AN17="","",'Rekapitulace stavby'!AN17)</f>
        <v/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38</v>
      </c>
      <c r="E23" s="32"/>
      <c r="F23" s="32"/>
      <c r="G23" s="32"/>
      <c r="H23" s="32"/>
      <c r="I23" s="110" t="s">
        <v>27</v>
      </c>
      <c r="J23" s="101" t="s">
        <v>35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">
        <v>39</v>
      </c>
      <c r="F24" s="32"/>
      <c r="G24" s="32"/>
      <c r="H24" s="32"/>
      <c r="I24" s="110" t="s">
        <v>30</v>
      </c>
      <c r="J24" s="101" t="s">
        <v>35</v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40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50" t="s">
        <v>35</v>
      </c>
      <c r="F27" s="350"/>
      <c r="G27" s="350"/>
      <c r="H27" s="350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42</v>
      </c>
      <c r="E30" s="32"/>
      <c r="F30" s="32"/>
      <c r="G30" s="32"/>
      <c r="H30" s="32"/>
      <c r="I30" s="32"/>
      <c r="J30" s="118">
        <f>ROUND(J79,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44</v>
      </c>
      <c r="G32" s="32"/>
      <c r="H32" s="32"/>
      <c r="I32" s="119" t="s">
        <v>43</v>
      </c>
      <c r="J32" s="119" t="s">
        <v>45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46</v>
      </c>
      <c r="E33" s="110" t="s">
        <v>47</v>
      </c>
      <c r="F33" s="121">
        <f>ROUND((SUM(BE79:BE87)),  2)</f>
        <v>0</v>
      </c>
      <c r="G33" s="32"/>
      <c r="H33" s="32"/>
      <c r="I33" s="122">
        <v>0.21</v>
      </c>
      <c r="J33" s="121">
        <f>ROUND(((SUM(BE79:BE87))*I33),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48</v>
      </c>
      <c r="F34" s="121">
        <f>ROUND((SUM(BF79:BF87)),  2)</f>
        <v>0</v>
      </c>
      <c r="G34" s="32"/>
      <c r="H34" s="32"/>
      <c r="I34" s="122">
        <v>0.15</v>
      </c>
      <c r="J34" s="121">
        <f>ROUND(((SUM(BF79:BF87))*I34),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49</v>
      </c>
      <c r="F35" s="121">
        <f>ROUND((SUM(BG79:BG87)),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50</v>
      </c>
      <c r="F36" s="121">
        <f>ROUND((SUM(BH79:BH87)),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51</v>
      </c>
      <c r="F37" s="121">
        <f>ROUND((SUM(BI79:BI87)),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52</v>
      </c>
      <c r="E39" s="125"/>
      <c r="F39" s="125"/>
      <c r="G39" s="126" t="s">
        <v>53</v>
      </c>
      <c r="H39" s="127" t="s">
        <v>54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160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51" t="str">
        <f>E7</f>
        <v>Oprava kolejí a výhybek v žst. Volyně.</v>
      </c>
      <c r="F48" s="352"/>
      <c r="G48" s="352"/>
      <c r="H48" s="352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158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7" t="str">
        <f>E9</f>
        <v>SO 10 - ostatní</v>
      </c>
      <c r="F50" s="353"/>
      <c r="G50" s="353"/>
      <c r="H50" s="353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>trať 198 dle JŘ, žst. Volyně</v>
      </c>
      <c r="G52" s="34"/>
      <c r="H52" s="34"/>
      <c r="I52" s="27" t="s">
        <v>24</v>
      </c>
      <c r="J52" s="57" t="str">
        <f>IF(J12="","",J12)</f>
        <v>18. 2. 2021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26</v>
      </c>
      <c r="D54" s="34"/>
      <c r="E54" s="34"/>
      <c r="F54" s="25" t="str">
        <f>E15</f>
        <v xml:space="preserve">Správa železnic, státní organizace, OŘ Plzeň </v>
      </c>
      <c r="G54" s="34"/>
      <c r="H54" s="34"/>
      <c r="I54" s="27" t="s">
        <v>34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4"/>
      <c r="E55" s="34"/>
      <c r="F55" s="25" t="str">
        <f>IF(E18="","",E18)</f>
        <v>Vyplň údaj</v>
      </c>
      <c r="G55" s="34"/>
      <c r="H55" s="34"/>
      <c r="I55" s="27" t="s">
        <v>38</v>
      </c>
      <c r="J55" s="30" t="str">
        <f>E24</f>
        <v>Libor Brabenec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161</v>
      </c>
      <c r="D57" s="135"/>
      <c r="E57" s="135"/>
      <c r="F57" s="135"/>
      <c r="G57" s="135"/>
      <c r="H57" s="135"/>
      <c r="I57" s="135"/>
      <c r="J57" s="136" t="s">
        <v>162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74</v>
      </c>
      <c r="D59" s="34"/>
      <c r="E59" s="34"/>
      <c r="F59" s="34"/>
      <c r="G59" s="34"/>
      <c r="H59" s="34"/>
      <c r="I59" s="34"/>
      <c r="J59" s="75">
        <f>J79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163</v>
      </c>
    </row>
    <row r="60" spans="1:47" s="2" customFormat="1" ht="21.7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6.95" customHeight="1">
      <c r="A61" s="32"/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5" spans="1:65" s="2" customFormat="1" ht="6.95" customHeight="1">
      <c r="A65" s="32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65" s="2" customFormat="1" ht="24.95" customHeight="1">
      <c r="A66" s="32"/>
      <c r="B66" s="33"/>
      <c r="C66" s="21" t="s">
        <v>164</v>
      </c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5" s="2" customFormat="1" ht="6.95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5" s="2" customFormat="1" ht="12" customHeight="1">
      <c r="A68" s="32"/>
      <c r="B68" s="33"/>
      <c r="C68" s="27" t="s">
        <v>16</v>
      </c>
      <c r="D68" s="34"/>
      <c r="E68" s="34"/>
      <c r="F68" s="34"/>
      <c r="G68" s="34"/>
      <c r="H68" s="34"/>
      <c r="I68" s="34"/>
      <c r="J68" s="34"/>
      <c r="K68" s="34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5" s="2" customFormat="1" ht="16.5" customHeight="1">
      <c r="A69" s="32"/>
      <c r="B69" s="33"/>
      <c r="C69" s="34"/>
      <c r="D69" s="34"/>
      <c r="E69" s="351" t="str">
        <f>E7</f>
        <v>Oprava kolejí a výhybek v žst. Volyně.</v>
      </c>
      <c r="F69" s="352"/>
      <c r="G69" s="352"/>
      <c r="H69" s="352"/>
      <c r="I69" s="34"/>
      <c r="J69" s="34"/>
      <c r="K69" s="34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5" s="2" customFormat="1" ht="12" customHeight="1">
      <c r="A70" s="32"/>
      <c r="B70" s="33"/>
      <c r="C70" s="27" t="s">
        <v>158</v>
      </c>
      <c r="D70" s="34"/>
      <c r="E70" s="34"/>
      <c r="F70" s="34"/>
      <c r="G70" s="34"/>
      <c r="H70" s="34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5" s="2" customFormat="1" ht="16.5" customHeight="1">
      <c r="A71" s="32"/>
      <c r="B71" s="33"/>
      <c r="C71" s="34"/>
      <c r="D71" s="34"/>
      <c r="E71" s="307" t="str">
        <f>E9</f>
        <v>SO 10 - ostatní</v>
      </c>
      <c r="F71" s="353"/>
      <c r="G71" s="353"/>
      <c r="H71" s="353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5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5" s="2" customFormat="1" ht="12" customHeight="1">
      <c r="A73" s="32"/>
      <c r="B73" s="33"/>
      <c r="C73" s="27" t="s">
        <v>22</v>
      </c>
      <c r="D73" s="34"/>
      <c r="E73" s="34"/>
      <c r="F73" s="25" t="str">
        <f>F12</f>
        <v>trať 198 dle JŘ, žst. Volyně</v>
      </c>
      <c r="G73" s="34"/>
      <c r="H73" s="34"/>
      <c r="I73" s="27" t="s">
        <v>24</v>
      </c>
      <c r="J73" s="57" t="str">
        <f>IF(J12="","",J12)</f>
        <v>18. 2. 2021</v>
      </c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5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5" s="2" customFormat="1" ht="15.2" customHeight="1">
      <c r="A75" s="32"/>
      <c r="B75" s="33"/>
      <c r="C75" s="27" t="s">
        <v>26</v>
      </c>
      <c r="D75" s="34"/>
      <c r="E75" s="34"/>
      <c r="F75" s="25" t="str">
        <f>E15</f>
        <v xml:space="preserve">Správa železnic, státní organizace, OŘ Plzeň </v>
      </c>
      <c r="G75" s="34"/>
      <c r="H75" s="34"/>
      <c r="I75" s="27" t="s">
        <v>34</v>
      </c>
      <c r="J75" s="30" t="str">
        <f>E21</f>
        <v xml:space="preserve"> </v>
      </c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5" s="2" customFormat="1" ht="15.2" customHeight="1">
      <c r="A76" s="32"/>
      <c r="B76" s="33"/>
      <c r="C76" s="27" t="s">
        <v>32</v>
      </c>
      <c r="D76" s="34"/>
      <c r="E76" s="34"/>
      <c r="F76" s="25" t="str">
        <f>IF(E18="","",E18)</f>
        <v>Vyplň údaj</v>
      </c>
      <c r="G76" s="34"/>
      <c r="H76" s="34"/>
      <c r="I76" s="27" t="s">
        <v>38</v>
      </c>
      <c r="J76" s="30" t="str">
        <f>E24</f>
        <v>Libor Brabenec</v>
      </c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5" s="2" customFormat="1" ht="10.3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5" s="9" customFormat="1" ht="29.25" customHeight="1">
      <c r="A78" s="138"/>
      <c r="B78" s="139"/>
      <c r="C78" s="140" t="s">
        <v>165</v>
      </c>
      <c r="D78" s="141" t="s">
        <v>61</v>
      </c>
      <c r="E78" s="141" t="s">
        <v>57</v>
      </c>
      <c r="F78" s="141" t="s">
        <v>58</v>
      </c>
      <c r="G78" s="141" t="s">
        <v>166</v>
      </c>
      <c r="H78" s="141" t="s">
        <v>167</v>
      </c>
      <c r="I78" s="141" t="s">
        <v>168</v>
      </c>
      <c r="J78" s="141" t="s">
        <v>162</v>
      </c>
      <c r="K78" s="142" t="s">
        <v>169</v>
      </c>
      <c r="L78" s="143"/>
      <c r="M78" s="66" t="s">
        <v>35</v>
      </c>
      <c r="N78" s="67" t="s">
        <v>46</v>
      </c>
      <c r="O78" s="67" t="s">
        <v>170</v>
      </c>
      <c r="P78" s="67" t="s">
        <v>171</v>
      </c>
      <c r="Q78" s="67" t="s">
        <v>172</v>
      </c>
      <c r="R78" s="67" t="s">
        <v>173</v>
      </c>
      <c r="S78" s="67" t="s">
        <v>174</v>
      </c>
      <c r="T78" s="68" t="s">
        <v>175</v>
      </c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</row>
    <row r="79" spans="1:65" s="2" customFormat="1" ht="22.9" customHeight="1">
      <c r="A79" s="32"/>
      <c r="B79" s="33"/>
      <c r="C79" s="73" t="s">
        <v>176</v>
      </c>
      <c r="D79" s="34"/>
      <c r="E79" s="34"/>
      <c r="F79" s="34"/>
      <c r="G79" s="34"/>
      <c r="H79" s="34"/>
      <c r="I79" s="34"/>
      <c r="J79" s="144">
        <f>BK79</f>
        <v>0</v>
      </c>
      <c r="K79" s="34"/>
      <c r="L79" s="37"/>
      <c r="M79" s="69"/>
      <c r="N79" s="145"/>
      <c r="O79" s="70"/>
      <c r="P79" s="146">
        <f>SUM(P80:P87)</f>
        <v>0</v>
      </c>
      <c r="Q79" s="70"/>
      <c r="R79" s="146">
        <f>SUM(R80:R87)</f>
        <v>0.24</v>
      </c>
      <c r="S79" s="70"/>
      <c r="T79" s="147">
        <f>SUM(T80:T87)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5" t="s">
        <v>75</v>
      </c>
      <c r="AU79" s="15" t="s">
        <v>163</v>
      </c>
      <c r="BK79" s="148">
        <f>SUM(BK80:BK87)</f>
        <v>0</v>
      </c>
    </row>
    <row r="80" spans="1:65" s="2" customFormat="1" ht="44.25" customHeight="1">
      <c r="A80" s="32"/>
      <c r="B80" s="33"/>
      <c r="C80" s="149" t="s">
        <v>84</v>
      </c>
      <c r="D80" s="149" t="s">
        <v>177</v>
      </c>
      <c r="E80" s="150" t="s">
        <v>488</v>
      </c>
      <c r="F80" s="151" t="s">
        <v>489</v>
      </c>
      <c r="G80" s="152" t="s">
        <v>222</v>
      </c>
      <c r="H80" s="153">
        <v>3</v>
      </c>
      <c r="I80" s="154"/>
      <c r="J80" s="155">
        <f>ROUND(I80*H80,2)</f>
        <v>0</v>
      </c>
      <c r="K80" s="151" t="s">
        <v>181</v>
      </c>
      <c r="L80" s="37"/>
      <c r="M80" s="156" t="s">
        <v>35</v>
      </c>
      <c r="N80" s="157" t="s">
        <v>47</v>
      </c>
      <c r="O80" s="62"/>
      <c r="P80" s="158">
        <f>O80*H80</f>
        <v>0</v>
      </c>
      <c r="Q80" s="158">
        <v>0</v>
      </c>
      <c r="R80" s="158">
        <f>Q80*H80</f>
        <v>0</v>
      </c>
      <c r="S80" s="158">
        <v>0</v>
      </c>
      <c r="T80" s="159">
        <f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60" t="s">
        <v>182</v>
      </c>
      <c r="AT80" s="160" t="s">
        <v>177</v>
      </c>
      <c r="AU80" s="160" t="s">
        <v>76</v>
      </c>
      <c r="AY80" s="15" t="s">
        <v>183</v>
      </c>
      <c r="BE80" s="161">
        <f>IF(N80="základní",J80,0)</f>
        <v>0</v>
      </c>
      <c r="BF80" s="161">
        <f>IF(N80="snížená",J80,0)</f>
        <v>0</v>
      </c>
      <c r="BG80" s="161">
        <f>IF(N80="zákl. přenesená",J80,0)</f>
        <v>0</v>
      </c>
      <c r="BH80" s="161">
        <f>IF(N80="sníž. přenesená",J80,0)</f>
        <v>0</v>
      </c>
      <c r="BI80" s="161">
        <f>IF(N80="nulová",J80,0)</f>
        <v>0</v>
      </c>
      <c r="BJ80" s="15" t="s">
        <v>84</v>
      </c>
      <c r="BK80" s="161">
        <f>ROUND(I80*H80,2)</f>
        <v>0</v>
      </c>
      <c r="BL80" s="15" t="s">
        <v>182</v>
      </c>
      <c r="BM80" s="160" t="s">
        <v>86</v>
      </c>
    </row>
    <row r="81" spans="1:65" s="2" customFormat="1" ht="44.25" customHeight="1">
      <c r="A81" s="32"/>
      <c r="B81" s="33"/>
      <c r="C81" s="149" t="s">
        <v>86</v>
      </c>
      <c r="D81" s="149" t="s">
        <v>177</v>
      </c>
      <c r="E81" s="150" t="s">
        <v>490</v>
      </c>
      <c r="F81" s="151" t="s">
        <v>491</v>
      </c>
      <c r="G81" s="152" t="s">
        <v>222</v>
      </c>
      <c r="H81" s="153">
        <v>9</v>
      </c>
      <c r="I81" s="154"/>
      <c r="J81" s="155">
        <f>ROUND(I81*H81,2)</f>
        <v>0</v>
      </c>
      <c r="K81" s="151" t="s">
        <v>181</v>
      </c>
      <c r="L81" s="37"/>
      <c r="M81" s="156" t="s">
        <v>35</v>
      </c>
      <c r="N81" s="157" t="s">
        <v>47</v>
      </c>
      <c r="O81" s="62"/>
      <c r="P81" s="158">
        <f>O81*H81</f>
        <v>0</v>
      </c>
      <c r="Q81" s="158">
        <v>0</v>
      </c>
      <c r="R81" s="158">
        <f>Q81*H81</f>
        <v>0</v>
      </c>
      <c r="S81" s="158">
        <v>0</v>
      </c>
      <c r="T81" s="159">
        <f>S81*H81</f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R81" s="160" t="s">
        <v>182</v>
      </c>
      <c r="AT81" s="160" t="s">
        <v>177</v>
      </c>
      <c r="AU81" s="160" t="s">
        <v>76</v>
      </c>
      <c r="AY81" s="15" t="s">
        <v>183</v>
      </c>
      <c r="BE81" s="161">
        <f>IF(N81="základní",J81,0)</f>
        <v>0</v>
      </c>
      <c r="BF81" s="161">
        <f>IF(N81="snížená",J81,0)</f>
        <v>0</v>
      </c>
      <c r="BG81" s="161">
        <f>IF(N81="zákl. přenesená",J81,0)</f>
        <v>0</v>
      </c>
      <c r="BH81" s="161">
        <f>IF(N81="sníž. přenesená",J81,0)</f>
        <v>0</v>
      </c>
      <c r="BI81" s="161">
        <f>IF(N81="nulová",J81,0)</f>
        <v>0</v>
      </c>
      <c r="BJ81" s="15" t="s">
        <v>84</v>
      </c>
      <c r="BK81" s="161">
        <f>ROUND(I81*H81,2)</f>
        <v>0</v>
      </c>
      <c r="BL81" s="15" t="s">
        <v>182</v>
      </c>
      <c r="BM81" s="160" t="s">
        <v>182</v>
      </c>
    </row>
    <row r="82" spans="1:65" s="2" customFormat="1" ht="44.25" customHeight="1">
      <c r="A82" s="32"/>
      <c r="B82" s="33"/>
      <c r="C82" s="149" t="s">
        <v>186</v>
      </c>
      <c r="D82" s="149" t="s">
        <v>177</v>
      </c>
      <c r="E82" s="150" t="s">
        <v>492</v>
      </c>
      <c r="F82" s="151" t="s">
        <v>493</v>
      </c>
      <c r="G82" s="152" t="s">
        <v>222</v>
      </c>
      <c r="H82" s="153">
        <v>8</v>
      </c>
      <c r="I82" s="154"/>
      <c r="J82" s="155">
        <f>ROUND(I82*H82,2)</f>
        <v>0</v>
      </c>
      <c r="K82" s="151" t="s">
        <v>181</v>
      </c>
      <c r="L82" s="37"/>
      <c r="M82" s="156" t="s">
        <v>35</v>
      </c>
      <c r="N82" s="157" t="s">
        <v>47</v>
      </c>
      <c r="O82" s="62"/>
      <c r="P82" s="158">
        <f>O82*H82</f>
        <v>0</v>
      </c>
      <c r="Q82" s="158">
        <v>0</v>
      </c>
      <c r="R82" s="158">
        <f>Q82*H82</f>
        <v>0</v>
      </c>
      <c r="S82" s="158">
        <v>0</v>
      </c>
      <c r="T82" s="159">
        <f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60" t="s">
        <v>182</v>
      </c>
      <c r="AT82" s="160" t="s">
        <v>177</v>
      </c>
      <c r="AU82" s="160" t="s">
        <v>76</v>
      </c>
      <c r="AY82" s="15" t="s">
        <v>183</v>
      </c>
      <c r="BE82" s="161">
        <f>IF(N82="základní",J82,0)</f>
        <v>0</v>
      </c>
      <c r="BF82" s="161">
        <f>IF(N82="snížená",J82,0)</f>
        <v>0</v>
      </c>
      <c r="BG82" s="161">
        <f>IF(N82="zákl. přenesená",J82,0)</f>
        <v>0</v>
      </c>
      <c r="BH82" s="161">
        <f>IF(N82="sníž. přenesená",J82,0)</f>
        <v>0</v>
      </c>
      <c r="BI82" s="161">
        <f>IF(N82="nulová",J82,0)</f>
        <v>0</v>
      </c>
      <c r="BJ82" s="15" t="s">
        <v>84</v>
      </c>
      <c r="BK82" s="161">
        <f>ROUND(I82*H82,2)</f>
        <v>0</v>
      </c>
      <c r="BL82" s="15" t="s">
        <v>182</v>
      </c>
      <c r="BM82" s="160" t="s">
        <v>190</v>
      </c>
    </row>
    <row r="83" spans="1:65" s="2" customFormat="1" ht="16.5" customHeight="1">
      <c r="A83" s="32"/>
      <c r="B83" s="33"/>
      <c r="C83" s="162" t="s">
        <v>182</v>
      </c>
      <c r="D83" s="162" t="s">
        <v>198</v>
      </c>
      <c r="E83" s="163" t="s">
        <v>494</v>
      </c>
      <c r="F83" s="164" t="s">
        <v>495</v>
      </c>
      <c r="G83" s="165" t="s">
        <v>222</v>
      </c>
      <c r="H83" s="166">
        <v>4</v>
      </c>
      <c r="I83" s="167"/>
      <c r="J83" s="168">
        <f>ROUND(I83*H83,2)</f>
        <v>0</v>
      </c>
      <c r="K83" s="164" t="s">
        <v>181</v>
      </c>
      <c r="L83" s="169"/>
      <c r="M83" s="170" t="s">
        <v>35</v>
      </c>
      <c r="N83" s="171" t="s">
        <v>47</v>
      </c>
      <c r="O83" s="62"/>
      <c r="P83" s="158">
        <f>O83*H83</f>
        <v>0</v>
      </c>
      <c r="Q83" s="158">
        <v>0.06</v>
      </c>
      <c r="R83" s="158">
        <f>Q83*H83</f>
        <v>0.24</v>
      </c>
      <c r="S83" s="158">
        <v>0</v>
      </c>
      <c r="T83" s="159">
        <f>S83*H83</f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60" t="s">
        <v>193</v>
      </c>
      <c r="AT83" s="160" t="s">
        <v>198</v>
      </c>
      <c r="AU83" s="160" t="s">
        <v>76</v>
      </c>
      <c r="AY83" s="15" t="s">
        <v>183</v>
      </c>
      <c r="BE83" s="161">
        <f>IF(N83="základní",J83,0)</f>
        <v>0</v>
      </c>
      <c r="BF83" s="161">
        <f>IF(N83="snížená",J83,0)</f>
        <v>0</v>
      </c>
      <c r="BG83" s="161">
        <f>IF(N83="zákl. přenesená",J83,0)</f>
        <v>0</v>
      </c>
      <c r="BH83" s="161">
        <f>IF(N83="sníž. přenesená",J83,0)</f>
        <v>0</v>
      </c>
      <c r="BI83" s="161">
        <f>IF(N83="nulová",J83,0)</f>
        <v>0</v>
      </c>
      <c r="BJ83" s="15" t="s">
        <v>84</v>
      </c>
      <c r="BK83" s="161">
        <f>ROUND(I83*H83,2)</f>
        <v>0</v>
      </c>
      <c r="BL83" s="15" t="s">
        <v>182</v>
      </c>
      <c r="BM83" s="160" t="s">
        <v>193</v>
      </c>
    </row>
    <row r="84" spans="1:65" s="2" customFormat="1" ht="24">
      <c r="A84" s="32"/>
      <c r="B84" s="33"/>
      <c r="C84" s="149" t="s">
        <v>194</v>
      </c>
      <c r="D84" s="149" t="s">
        <v>177</v>
      </c>
      <c r="E84" s="150" t="s">
        <v>496</v>
      </c>
      <c r="F84" s="151" t="s">
        <v>497</v>
      </c>
      <c r="G84" s="152" t="s">
        <v>222</v>
      </c>
      <c r="H84" s="153">
        <v>5</v>
      </c>
      <c r="I84" s="154"/>
      <c r="J84" s="155">
        <f>ROUND(I84*H84,2)</f>
        <v>0</v>
      </c>
      <c r="K84" s="151" t="s">
        <v>181</v>
      </c>
      <c r="L84" s="37"/>
      <c r="M84" s="156" t="s">
        <v>35</v>
      </c>
      <c r="N84" s="157" t="s">
        <v>47</v>
      </c>
      <c r="O84" s="62"/>
      <c r="P84" s="158">
        <f>O84*H84</f>
        <v>0</v>
      </c>
      <c r="Q84" s="158">
        <v>0</v>
      </c>
      <c r="R84" s="158">
        <f>Q84*H84</f>
        <v>0</v>
      </c>
      <c r="S84" s="158">
        <v>0</v>
      </c>
      <c r="T84" s="159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60" t="s">
        <v>182</v>
      </c>
      <c r="AT84" s="160" t="s">
        <v>177</v>
      </c>
      <c r="AU84" s="160" t="s">
        <v>76</v>
      </c>
      <c r="AY84" s="15" t="s">
        <v>183</v>
      </c>
      <c r="BE84" s="161">
        <f>IF(N84="základní",J84,0)</f>
        <v>0</v>
      </c>
      <c r="BF84" s="161">
        <f>IF(N84="snížená",J84,0)</f>
        <v>0</v>
      </c>
      <c r="BG84" s="161">
        <f>IF(N84="zákl. přenesená",J84,0)</f>
        <v>0</v>
      </c>
      <c r="BH84" s="161">
        <f>IF(N84="sníž. přenesená",J84,0)</f>
        <v>0</v>
      </c>
      <c r="BI84" s="161">
        <f>IF(N84="nulová",J84,0)</f>
        <v>0</v>
      </c>
      <c r="BJ84" s="15" t="s">
        <v>84</v>
      </c>
      <c r="BK84" s="161">
        <f>ROUND(I84*H84,2)</f>
        <v>0</v>
      </c>
      <c r="BL84" s="15" t="s">
        <v>182</v>
      </c>
      <c r="BM84" s="160" t="s">
        <v>197</v>
      </c>
    </row>
    <row r="85" spans="1:65" s="2" customFormat="1" ht="19.5">
      <c r="A85" s="32"/>
      <c r="B85" s="33"/>
      <c r="C85" s="34"/>
      <c r="D85" s="172" t="s">
        <v>228</v>
      </c>
      <c r="E85" s="34"/>
      <c r="F85" s="173" t="s">
        <v>498</v>
      </c>
      <c r="G85" s="34"/>
      <c r="H85" s="34"/>
      <c r="I85" s="174"/>
      <c r="J85" s="34"/>
      <c r="K85" s="34"/>
      <c r="L85" s="37"/>
      <c r="M85" s="175"/>
      <c r="N85" s="176"/>
      <c r="O85" s="62"/>
      <c r="P85" s="62"/>
      <c r="Q85" s="62"/>
      <c r="R85" s="62"/>
      <c r="S85" s="62"/>
      <c r="T85" s="63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5" t="s">
        <v>228</v>
      </c>
      <c r="AU85" s="15" t="s">
        <v>76</v>
      </c>
    </row>
    <row r="86" spans="1:65" s="2" customFormat="1" ht="36">
      <c r="A86" s="32"/>
      <c r="B86" s="33"/>
      <c r="C86" s="149" t="s">
        <v>190</v>
      </c>
      <c r="D86" s="149" t="s">
        <v>177</v>
      </c>
      <c r="E86" s="150" t="s">
        <v>499</v>
      </c>
      <c r="F86" s="151" t="s">
        <v>500</v>
      </c>
      <c r="G86" s="152" t="s">
        <v>222</v>
      </c>
      <c r="H86" s="153">
        <v>4</v>
      </c>
      <c r="I86" s="154"/>
      <c r="J86" s="155">
        <f>ROUND(I86*H86,2)</f>
        <v>0</v>
      </c>
      <c r="K86" s="151" t="s">
        <v>181</v>
      </c>
      <c r="L86" s="37"/>
      <c r="M86" s="156" t="s">
        <v>35</v>
      </c>
      <c r="N86" s="157" t="s">
        <v>47</v>
      </c>
      <c r="O86" s="62"/>
      <c r="P86" s="158">
        <f>O86*H86</f>
        <v>0</v>
      </c>
      <c r="Q86" s="158">
        <v>0</v>
      </c>
      <c r="R86" s="158">
        <f>Q86*H86</f>
        <v>0</v>
      </c>
      <c r="S86" s="158">
        <v>0</v>
      </c>
      <c r="T86" s="159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0" t="s">
        <v>182</v>
      </c>
      <c r="AT86" s="160" t="s">
        <v>177</v>
      </c>
      <c r="AU86" s="160" t="s">
        <v>76</v>
      </c>
      <c r="AY86" s="15" t="s">
        <v>183</v>
      </c>
      <c r="BE86" s="161">
        <f>IF(N86="základní",J86,0)</f>
        <v>0</v>
      </c>
      <c r="BF86" s="161">
        <f>IF(N86="snížená",J86,0)</f>
        <v>0</v>
      </c>
      <c r="BG86" s="161">
        <f>IF(N86="zákl. přenesená",J86,0)</f>
        <v>0</v>
      </c>
      <c r="BH86" s="161">
        <f>IF(N86="sníž. přenesená",J86,0)</f>
        <v>0</v>
      </c>
      <c r="BI86" s="161">
        <f>IF(N86="nulová",J86,0)</f>
        <v>0</v>
      </c>
      <c r="BJ86" s="15" t="s">
        <v>84</v>
      </c>
      <c r="BK86" s="161">
        <f>ROUND(I86*H86,2)</f>
        <v>0</v>
      </c>
      <c r="BL86" s="15" t="s">
        <v>182</v>
      </c>
      <c r="BM86" s="160" t="s">
        <v>201</v>
      </c>
    </row>
    <row r="87" spans="1:65" s="2" customFormat="1" ht="19.5">
      <c r="A87" s="32"/>
      <c r="B87" s="33"/>
      <c r="C87" s="34"/>
      <c r="D87" s="172" t="s">
        <v>228</v>
      </c>
      <c r="E87" s="34"/>
      <c r="F87" s="173" t="s">
        <v>498</v>
      </c>
      <c r="G87" s="34"/>
      <c r="H87" s="34"/>
      <c r="I87" s="174"/>
      <c r="J87" s="34"/>
      <c r="K87" s="34"/>
      <c r="L87" s="37"/>
      <c r="M87" s="182"/>
      <c r="N87" s="183"/>
      <c r="O87" s="179"/>
      <c r="P87" s="179"/>
      <c r="Q87" s="179"/>
      <c r="R87" s="179"/>
      <c r="S87" s="179"/>
      <c r="T87" s="184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228</v>
      </c>
      <c r="AU87" s="15" t="s">
        <v>76</v>
      </c>
    </row>
    <row r="88" spans="1:65" s="2" customFormat="1" ht="6.95" customHeight="1">
      <c r="A88" s="32"/>
      <c r="B88" s="45"/>
      <c r="C88" s="46"/>
      <c r="D88" s="46"/>
      <c r="E88" s="46"/>
      <c r="F88" s="46"/>
      <c r="G88" s="46"/>
      <c r="H88" s="46"/>
      <c r="I88" s="46"/>
      <c r="J88" s="46"/>
      <c r="K88" s="46"/>
      <c r="L88" s="37"/>
      <c r="M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</sheetData>
  <sheetProtection algorithmName="SHA-512" hashValue="aEWcYTRs2xLKed4jLUzGYfIPbHndyZaBhdb1L69kjUBzTLxeeforXSwpgZwRvTq0P0YYVXZpaYMpDMxEp2J4Pw==" saltValue="TjzJYiE+elELQ9MIN8B3unLkEUGZ4Szf+e55RDa8ajAJKDdBS3KzqF6SgjaBju58C21qtb67Kc6Of/p8Eey2bQ==" spinCount="100000" sheet="1" objects="1" scenarios="1" formatColumns="0" formatRows="0" autoFilter="0"/>
  <autoFilter ref="C78:K87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5" t="s">
        <v>121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customHeight="1">
      <c r="B4" s="18"/>
      <c r="D4" s="108" t="s">
        <v>157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44" t="str">
        <f>'Rekapitulace stavby'!K6</f>
        <v>Oprava kolejí a výhybek v žst. Volyně.</v>
      </c>
      <c r="F7" s="345"/>
      <c r="G7" s="345"/>
      <c r="H7" s="345"/>
      <c r="L7" s="18"/>
    </row>
    <row r="8" spans="1:46" s="2" customFormat="1" ht="12" customHeight="1">
      <c r="A8" s="32"/>
      <c r="B8" s="37"/>
      <c r="C8" s="32"/>
      <c r="D8" s="110" t="s">
        <v>158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6" t="s">
        <v>501</v>
      </c>
      <c r="F9" s="347"/>
      <c r="G9" s="347"/>
      <c r="H9" s="347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19</v>
      </c>
      <c r="G11" s="32"/>
      <c r="H11" s="32"/>
      <c r="I11" s="110" t="s">
        <v>20</v>
      </c>
      <c r="J11" s="101" t="s">
        <v>21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22</v>
      </c>
      <c r="E12" s="32"/>
      <c r="F12" s="101" t="s">
        <v>23</v>
      </c>
      <c r="G12" s="32"/>
      <c r="H12" s="32"/>
      <c r="I12" s="110" t="s">
        <v>24</v>
      </c>
      <c r="J12" s="112" t="str">
        <f>'Rekapitulace stavby'!AN8</f>
        <v>18. 2. 2021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26</v>
      </c>
      <c r="E14" s="32"/>
      <c r="F14" s="32"/>
      <c r="G14" s="32"/>
      <c r="H14" s="32"/>
      <c r="I14" s="110" t="s">
        <v>27</v>
      </c>
      <c r="J14" s="101" t="str">
        <f>IF('Rekapitulace stavby'!AN10="","",'Rekapitulace stavby'!AN10)</f>
        <v>70994234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tr">
        <f>IF('Rekapitulace stavby'!E11="","",'Rekapitulace stavby'!E11)</f>
        <v xml:space="preserve">Správa železnic, státní organizace, OŘ Plzeň </v>
      </c>
      <c r="F15" s="32"/>
      <c r="G15" s="32"/>
      <c r="H15" s="32"/>
      <c r="I15" s="110" t="s">
        <v>30</v>
      </c>
      <c r="J15" s="101" t="str">
        <f>IF('Rekapitulace stavby'!AN11="","",'Rekapitulace stavby'!AN11)</f>
        <v>CZ70994234</v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32</v>
      </c>
      <c r="E17" s="32"/>
      <c r="F17" s="32"/>
      <c r="G17" s="32"/>
      <c r="H17" s="32"/>
      <c r="I17" s="110" t="s">
        <v>27</v>
      </c>
      <c r="J17" s="28" t="str">
        <f>'Rekapitulace stavby'!AN13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8" t="str">
        <f>'Rekapitulace stavby'!E14</f>
        <v>Vyplň údaj</v>
      </c>
      <c r="F18" s="349"/>
      <c r="G18" s="349"/>
      <c r="H18" s="349"/>
      <c r="I18" s="110" t="s">
        <v>30</v>
      </c>
      <c r="J18" s="28" t="str">
        <f>'Rekapitulace stavby'!AN14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34</v>
      </c>
      <c r="E20" s="32"/>
      <c r="F20" s="32"/>
      <c r="G20" s="32"/>
      <c r="H20" s="32"/>
      <c r="I20" s="110" t="s">
        <v>27</v>
      </c>
      <c r="J20" s="101" t="str">
        <f>IF('Rekapitulace stavby'!AN16="","",'Rekapitulace stavby'!AN16)</f>
        <v/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tr">
        <f>IF('Rekapitulace stavby'!E17="","",'Rekapitulace stavby'!E17)</f>
        <v xml:space="preserve"> </v>
      </c>
      <c r="F21" s="32"/>
      <c r="G21" s="32"/>
      <c r="H21" s="32"/>
      <c r="I21" s="110" t="s">
        <v>30</v>
      </c>
      <c r="J21" s="101" t="str">
        <f>IF('Rekapitulace stavby'!AN17="","",'Rekapitulace stavby'!AN17)</f>
        <v/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38</v>
      </c>
      <c r="E23" s="32"/>
      <c r="F23" s="32"/>
      <c r="G23" s="32"/>
      <c r="H23" s="32"/>
      <c r="I23" s="110" t="s">
        <v>27</v>
      </c>
      <c r="J23" s="101" t="s">
        <v>35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">
        <v>39</v>
      </c>
      <c r="F24" s="32"/>
      <c r="G24" s="32"/>
      <c r="H24" s="32"/>
      <c r="I24" s="110" t="s">
        <v>30</v>
      </c>
      <c r="J24" s="101" t="s">
        <v>35</v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40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50" t="s">
        <v>35</v>
      </c>
      <c r="F27" s="350"/>
      <c r="G27" s="350"/>
      <c r="H27" s="350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42</v>
      </c>
      <c r="E30" s="32"/>
      <c r="F30" s="32"/>
      <c r="G30" s="32"/>
      <c r="H30" s="32"/>
      <c r="I30" s="32"/>
      <c r="J30" s="118">
        <f>ROUND(J79,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44</v>
      </c>
      <c r="G32" s="32"/>
      <c r="H32" s="32"/>
      <c r="I32" s="119" t="s">
        <v>43</v>
      </c>
      <c r="J32" s="119" t="s">
        <v>45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46</v>
      </c>
      <c r="E33" s="110" t="s">
        <v>47</v>
      </c>
      <c r="F33" s="121">
        <f>ROUND((SUM(BE79:BE90)),  2)</f>
        <v>0</v>
      </c>
      <c r="G33" s="32"/>
      <c r="H33" s="32"/>
      <c r="I33" s="122">
        <v>0.21</v>
      </c>
      <c r="J33" s="121">
        <f>ROUND(((SUM(BE79:BE90))*I33),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48</v>
      </c>
      <c r="F34" s="121">
        <f>ROUND((SUM(BF79:BF90)),  2)</f>
        <v>0</v>
      </c>
      <c r="G34" s="32"/>
      <c r="H34" s="32"/>
      <c r="I34" s="122">
        <v>0.15</v>
      </c>
      <c r="J34" s="121">
        <f>ROUND(((SUM(BF79:BF90))*I34),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49</v>
      </c>
      <c r="F35" s="121">
        <f>ROUND((SUM(BG79:BG90)),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50</v>
      </c>
      <c r="F36" s="121">
        <f>ROUND((SUM(BH79:BH90)),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51</v>
      </c>
      <c r="F37" s="121">
        <f>ROUND((SUM(BI79:BI90)),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52</v>
      </c>
      <c r="E39" s="125"/>
      <c r="F39" s="125"/>
      <c r="G39" s="126" t="s">
        <v>53</v>
      </c>
      <c r="H39" s="127" t="s">
        <v>54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160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51" t="str">
        <f>E7</f>
        <v>Oprava kolejí a výhybek v žst. Volyně.</v>
      </c>
      <c r="F48" s="352"/>
      <c r="G48" s="352"/>
      <c r="H48" s="352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158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7" t="str">
        <f>E9</f>
        <v>SO 11 - demontáž nástupišť č. 2 dl. 59 m a č. 3 dl. 44 m (Tischer)</v>
      </c>
      <c r="F50" s="353"/>
      <c r="G50" s="353"/>
      <c r="H50" s="353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>trať 198 dle JŘ, žst. Volyně</v>
      </c>
      <c r="G52" s="34"/>
      <c r="H52" s="34"/>
      <c r="I52" s="27" t="s">
        <v>24</v>
      </c>
      <c r="J52" s="57" t="str">
        <f>IF(J12="","",J12)</f>
        <v>18. 2. 2021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26</v>
      </c>
      <c r="D54" s="34"/>
      <c r="E54" s="34"/>
      <c r="F54" s="25" t="str">
        <f>E15</f>
        <v xml:space="preserve">Správa železnic, státní organizace, OŘ Plzeň </v>
      </c>
      <c r="G54" s="34"/>
      <c r="H54" s="34"/>
      <c r="I54" s="27" t="s">
        <v>34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4"/>
      <c r="E55" s="34"/>
      <c r="F55" s="25" t="str">
        <f>IF(E18="","",E18)</f>
        <v>Vyplň údaj</v>
      </c>
      <c r="G55" s="34"/>
      <c r="H55" s="34"/>
      <c r="I55" s="27" t="s">
        <v>38</v>
      </c>
      <c r="J55" s="30" t="str">
        <f>E24</f>
        <v>Libor Brabenec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161</v>
      </c>
      <c r="D57" s="135"/>
      <c r="E57" s="135"/>
      <c r="F57" s="135"/>
      <c r="G57" s="135"/>
      <c r="H57" s="135"/>
      <c r="I57" s="135"/>
      <c r="J57" s="136" t="s">
        <v>162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74</v>
      </c>
      <c r="D59" s="34"/>
      <c r="E59" s="34"/>
      <c r="F59" s="34"/>
      <c r="G59" s="34"/>
      <c r="H59" s="34"/>
      <c r="I59" s="34"/>
      <c r="J59" s="75">
        <f>J79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163</v>
      </c>
    </row>
    <row r="60" spans="1:47" s="2" customFormat="1" ht="21.7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6.95" customHeight="1">
      <c r="A61" s="32"/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5" spans="1:65" s="2" customFormat="1" ht="6.95" customHeight="1">
      <c r="A65" s="32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65" s="2" customFormat="1" ht="24.95" customHeight="1">
      <c r="A66" s="32"/>
      <c r="B66" s="33"/>
      <c r="C66" s="21" t="s">
        <v>164</v>
      </c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5" s="2" customFormat="1" ht="6.95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5" s="2" customFormat="1" ht="12" customHeight="1">
      <c r="A68" s="32"/>
      <c r="B68" s="33"/>
      <c r="C68" s="27" t="s">
        <v>16</v>
      </c>
      <c r="D68" s="34"/>
      <c r="E68" s="34"/>
      <c r="F68" s="34"/>
      <c r="G68" s="34"/>
      <c r="H68" s="34"/>
      <c r="I68" s="34"/>
      <c r="J68" s="34"/>
      <c r="K68" s="34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5" s="2" customFormat="1" ht="16.5" customHeight="1">
      <c r="A69" s="32"/>
      <c r="B69" s="33"/>
      <c r="C69" s="34"/>
      <c r="D69" s="34"/>
      <c r="E69" s="351" t="str">
        <f>E7</f>
        <v>Oprava kolejí a výhybek v žst. Volyně.</v>
      </c>
      <c r="F69" s="352"/>
      <c r="G69" s="352"/>
      <c r="H69" s="352"/>
      <c r="I69" s="34"/>
      <c r="J69" s="34"/>
      <c r="K69" s="34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5" s="2" customFormat="1" ht="12" customHeight="1">
      <c r="A70" s="32"/>
      <c r="B70" s="33"/>
      <c r="C70" s="27" t="s">
        <v>158</v>
      </c>
      <c r="D70" s="34"/>
      <c r="E70" s="34"/>
      <c r="F70" s="34"/>
      <c r="G70" s="34"/>
      <c r="H70" s="34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5" s="2" customFormat="1" ht="16.5" customHeight="1">
      <c r="A71" s="32"/>
      <c r="B71" s="33"/>
      <c r="C71" s="34"/>
      <c r="D71" s="34"/>
      <c r="E71" s="307" t="str">
        <f>E9</f>
        <v>SO 11 - demontáž nástupišť č. 2 dl. 59 m a č. 3 dl. 44 m (Tischer)</v>
      </c>
      <c r="F71" s="353"/>
      <c r="G71" s="353"/>
      <c r="H71" s="353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5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5" s="2" customFormat="1" ht="12" customHeight="1">
      <c r="A73" s="32"/>
      <c r="B73" s="33"/>
      <c r="C73" s="27" t="s">
        <v>22</v>
      </c>
      <c r="D73" s="34"/>
      <c r="E73" s="34"/>
      <c r="F73" s="25" t="str">
        <f>F12</f>
        <v>trať 198 dle JŘ, žst. Volyně</v>
      </c>
      <c r="G73" s="34"/>
      <c r="H73" s="34"/>
      <c r="I73" s="27" t="s">
        <v>24</v>
      </c>
      <c r="J73" s="57" t="str">
        <f>IF(J12="","",J12)</f>
        <v>18. 2. 2021</v>
      </c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5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5" s="2" customFormat="1" ht="15.2" customHeight="1">
      <c r="A75" s="32"/>
      <c r="B75" s="33"/>
      <c r="C75" s="27" t="s">
        <v>26</v>
      </c>
      <c r="D75" s="34"/>
      <c r="E75" s="34"/>
      <c r="F75" s="25" t="str">
        <f>E15</f>
        <v xml:space="preserve">Správa železnic, státní organizace, OŘ Plzeň </v>
      </c>
      <c r="G75" s="34"/>
      <c r="H75" s="34"/>
      <c r="I75" s="27" t="s">
        <v>34</v>
      </c>
      <c r="J75" s="30" t="str">
        <f>E21</f>
        <v xml:space="preserve"> </v>
      </c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5" s="2" customFormat="1" ht="15.2" customHeight="1">
      <c r="A76" s="32"/>
      <c r="B76" s="33"/>
      <c r="C76" s="27" t="s">
        <v>32</v>
      </c>
      <c r="D76" s="34"/>
      <c r="E76" s="34"/>
      <c r="F76" s="25" t="str">
        <f>IF(E18="","",E18)</f>
        <v>Vyplň údaj</v>
      </c>
      <c r="G76" s="34"/>
      <c r="H76" s="34"/>
      <c r="I76" s="27" t="s">
        <v>38</v>
      </c>
      <c r="J76" s="30" t="str">
        <f>E24</f>
        <v>Libor Brabenec</v>
      </c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5" s="2" customFormat="1" ht="10.3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5" s="9" customFormat="1" ht="29.25" customHeight="1">
      <c r="A78" s="138"/>
      <c r="B78" s="139"/>
      <c r="C78" s="140" t="s">
        <v>165</v>
      </c>
      <c r="D78" s="141" t="s">
        <v>61</v>
      </c>
      <c r="E78" s="141" t="s">
        <v>57</v>
      </c>
      <c r="F78" s="141" t="s">
        <v>58</v>
      </c>
      <c r="G78" s="141" t="s">
        <v>166</v>
      </c>
      <c r="H78" s="141" t="s">
        <v>167</v>
      </c>
      <c r="I78" s="141" t="s">
        <v>168</v>
      </c>
      <c r="J78" s="141" t="s">
        <v>162</v>
      </c>
      <c r="K78" s="142" t="s">
        <v>169</v>
      </c>
      <c r="L78" s="143"/>
      <c r="M78" s="66" t="s">
        <v>35</v>
      </c>
      <c r="N78" s="67" t="s">
        <v>46</v>
      </c>
      <c r="O78" s="67" t="s">
        <v>170</v>
      </c>
      <c r="P78" s="67" t="s">
        <v>171</v>
      </c>
      <c r="Q78" s="67" t="s">
        <v>172</v>
      </c>
      <c r="R78" s="67" t="s">
        <v>173</v>
      </c>
      <c r="S78" s="67" t="s">
        <v>174</v>
      </c>
      <c r="T78" s="68" t="s">
        <v>175</v>
      </c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</row>
    <row r="79" spans="1:65" s="2" customFormat="1" ht="22.9" customHeight="1">
      <c r="A79" s="32"/>
      <c r="B79" s="33"/>
      <c r="C79" s="73" t="s">
        <v>176</v>
      </c>
      <c r="D79" s="34"/>
      <c r="E79" s="34"/>
      <c r="F79" s="34"/>
      <c r="G79" s="34"/>
      <c r="H79" s="34"/>
      <c r="I79" s="34"/>
      <c r="J79" s="144">
        <f>BK79</f>
        <v>0</v>
      </c>
      <c r="K79" s="34"/>
      <c r="L79" s="37"/>
      <c r="M79" s="69"/>
      <c r="N79" s="145"/>
      <c r="O79" s="70"/>
      <c r="P79" s="146">
        <f>SUM(P80:P90)</f>
        <v>0</v>
      </c>
      <c r="Q79" s="70"/>
      <c r="R79" s="146">
        <f>SUM(R80:R90)</f>
        <v>0</v>
      </c>
      <c r="S79" s="70"/>
      <c r="T79" s="147">
        <f>SUM(T80:T90)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5" t="s">
        <v>75</v>
      </c>
      <c r="AU79" s="15" t="s">
        <v>163</v>
      </c>
      <c r="BK79" s="148">
        <f>SUM(BK80:BK90)</f>
        <v>0</v>
      </c>
    </row>
    <row r="80" spans="1:65" s="2" customFormat="1" ht="33" customHeight="1">
      <c r="A80" s="32"/>
      <c r="B80" s="33"/>
      <c r="C80" s="149" t="s">
        <v>84</v>
      </c>
      <c r="D80" s="149" t="s">
        <v>177</v>
      </c>
      <c r="E80" s="150" t="s">
        <v>502</v>
      </c>
      <c r="F80" s="151" t="s">
        <v>503</v>
      </c>
      <c r="G80" s="152" t="s">
        <v>217</v>
      </c>
      <c r="H80" s="153">
        <v>103</v>
      </c>
      <c r="I80" s="154"/>
      <c r="J80" s="155">
        <f t="shared" ref="J80:J85" si="0">ROUND(I80*H80,2)</f>
        <v>0</v>
      </c>
      <c r="K80" s="151" t="s">
        <v>181</v>
      </c>
      <c r="L80" s="37"/>
      <c r="M80" s="156" t="s">
        <v>35</v>
      </c>
      <c r="N80" s="157" t="s">
        <v>47</v>
      </c>
      <c r="O80" s="62"/>
      <c r="P80" s="158">
        <f t="shared" ref="P80:P85" si="1">O80*H80</f>
        <v>0</v>
      </c>
      <c r="Q80" s="158">
        <v>0</v>
      </c>
      <c r="R80" s="158">
        <f t="shared" ref="R80:R85" si="2">Q80*H80</f>
        <v>0</v>
      </c>
      <c r="S80" s="158">
        <v>0</v>
      </c>
      <c r="T80" s="159">
        <f t="shared" ref="T80:T85" si="3"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60" t="s">
        <v>182</v>
      </c>
      <c r="AT80" s="160" t="s">
        <v>177</v>
      </c>
      <c r="AU80" s="160" t="s">
        <v>76</v>
      </c>
      <c r="AY80" s="15" t="s">
        <v>183</v>
      </c>
      <c r="BE80" s="161">
        <f t="shared" ref="BE80:BE85" si="4">IF(N80="základní",J80,0)</f>
        <v>0</v>
      </c>
      <c r="BF80" s="161">
        <f t="shared" ref="BF80:BF85" si="5">IF(N80="snížená",J80,0)</f>
        <v>0</v>
      </c>
      <c r="BG80" s="161">
        <f t="shared" ref="BG80:BG85" si="6">IF(N80="zákl. přenesená",J80,0)</f>
        <v>0</v>
      </c>
      <c r="BH80" s="161">
        <f t="shared" ref="BH80:BH85" si="7">IF(N80="sníž. přenesená",J80,0)</f>
        <v>0</v>
      </c>
      <c r="BI80" s="161">
        <f t="shared" ref="BI80:BI85" si="8">IF(N80="nulová",J80,0)</f>
        <v>0</v>
      </c>
      <c r="BJ80" s="15" t="s">
        <v>84</v>
      </c>
      <c r="BK80" s="161">
        <f t="shared" ref="BK80:BK85" si="9">ROUND(I80*H80,2)</f>
        <v>0</v>
      </c>
      <c r="BL80" s="15" t="s">
        <v>182</v>
      </c>
      <c r="BM80" s="160" t="s">
        <v>86</v>
      </c>
    </row>
    <row r="81" spans="1:65" s="2" customFormat="1" ht="33" customHeight="1">
      <c r="A81" s="32"/>
      <c r="B81" s="33"/>
      <c r="C81" s="149" t="s">
        <v>86</v>
      </c>
      <c r="D81" s="149" t="s">
        <v>177</v>
      </c>
      <c r="E81" s="150" t="s">
        <v>504</v>
      </c>
      <c r="F81" s="151" t="s">
        <v>505</v>
      </c>
      <c r="G81" s="152" t="s">
        <v>217</v>
      </c>
      <c r="H81" s="153">
        <v>103</v>
      </c>
      <c r="I81" s="154"/>
      <c r="J81" s="155">
        <f t="shared" si="0"/>
        <v>0</v>
      </c>
      <c r="K81" s="151" t="s">
        <v>181</v>
      </c>
      <c r="L81" s="37"/>
      <c r="M81" s="156" t="s">
        <v>35</v>
      </c>
      <c r="N81" s="157" t="s">
        <v>47</v>
      </c>
      <c r="O81" s="62"/>
      <c r="P81" s="158">
        <f t="shared" si="1"/>
        <v>0</v>
      </c>
      <c r="Q81" s="158">
        <v>0</v>
      </c>
      <c r="R81" s="158">
        <f t="shared" si="2"/>
        <v>0</v>
      </c>
      <c r="S81" s="158">
        <v>0</v>
      </c>
      <c r="T81" s="159">
        <f t="shared" si="3"/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R81" s="160" t="s">
        <v>182</v>
      </c>
      <c r="AT81" s="160" t="s">
        <v>177</v>
      </c>
      <c r="AU81" s="160" t="s">
        <v>76</v>
      </c>
      <c r="AY81" s="15" t="s">
        <v>183</v>
      </c>
      <c r="BE81" s="161">
        <f t="shared" si="4"/>
        <v>0</v>
      </c>
      <c r="BF81" s="161">
        <f t="shared" si="5"/>
        <v>0</v>
      </c>
      <c r="BG81" s="161">
        <f t="shared" si="6"/>
        <v>0</v>
      </c>
      <c r="BH81" s="161">
        <f t="shared" si="7"/>
        <v>0</v>
      </c>
      <c r="BI81" s="161">
        <f t="shared" si="8"/>
        <v>0</v>
      </c>
      <c r="BJ81" s="15" t="s">
        <v>84</v>
      </c>
      <c r="BK81" s="161">
        <f t="shared" si="9"/>
        <v>0</v>
      </c>
      <c r="BL81" s="15" t="s">
        <v>182</v>
      </c>
      <c r="BM81" s="160" t="s">
        <v>182</v>
      </c>
    </row>
    <row r="82" spans="1:65" s="2" customFormat="1" ht="24">
      <c r="A82" s="32"/>
      <c r="B82" s="33"/>
      <c r="C82" s="149" t="s">
        <v>186</v>
      </c>
      <c r="D82" s="149" t="s">
        <v>177</v>
      </c>
      <c r="E82" s="150" t="s">
        <v>195</v>
      </c>
      <c r="F82" s="151" t="s">
        <v>196</v>
      </c>
      <c r="G82" s="152" t="s">
        <v>180</v>
      </c>
      <c r="H82" s="153">
        <v>154.5</v>
      </c>
      <c r="I82" s="154"/>
      <c r="J82" s="155">
        <f t="shared" si="0"/>
        <v>0</v>
      </c>
      <c r="K82" s="151" t="s">
        <v>181</v>
      </c>
      <c r="L82" s="37"/>
      <c r="M82" s="156" t="s">
        <v>35</v>
      </c>
      <c r="N82" s="157" t="s">
        <v>47</v>
      </c>
      <c r="O82" s="62"/>
      <c r="P82" s="158">
        <f t="shared" si="1"/>
        <v>0</v>
      </c>
      <c r="Q82" s="158">
        <v>0</v>
      </c>
      <c r="R82" s="158">
        <f t="shared" si="2"/>
        <v>0</v>
      </c>
      <c r="S82" s="158">
        <v>0</v>
      </c>
      <c r="T82" s="159">
        <f t="shared" si="3"/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60" t="s">
        <v>182</v>
      </c>
      <c r="AT82" s="160" t="s">
        <v>177</v>
      </c>
      <c r="AU82" s="160" t="s">
        <v>76</v>
      </c>
      <c r="AY82" s="15" t="s">
        <v>183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15" t="s">
        <v>84</v>
      </c>
      <c r="BK82" s="161">
        <f t="shared" si="9"/>
        <v>0</v>
      </c>
      <c r="BL82" s="15" t="s">
        <v>182</v>
      </c>
      <c r="BM82" s="160" t="s">
        <v>190</v>
      </c>
    </row>
    <row r="83" spans="1:65" s="2" customFormat="1" ht="44.25" customHeight="1">
      <c r="A83" s="32"/>
      <c r="B83" s="33"/>
      <c r="C83" s="149" t="s">
        <v>182</v>
      </c>
      <c r="D83" s="149" t="s">
        <v>177</v>
      </c>
      <c r="E83" s="150" t="s">
        <v>454</v>
      </c>
      <c r="F83" s="151" t="s">
        <v>455</v>
      </c>
      <c r="G83" s="152" t="s">
        <v>208</v>
      </c>
      <c r="H83" s="153">
        <v>15.347</v>
      </c>
      <c r="I83" s="154"/>
      <c r="J83" s="155">
        <f t="shared" si="0"/>
        <v>0</v>
      </c>
      <c r="K83" s="151" t="s">
        <v>181</v>
      </c>
      <c r="L83" s="37"/>
      <c r="M83" s="156" t="s">
        <v>35</v>
      </c>
      <c r="N83" s="157" t="s">
        <v>47</v>
      </c>
      <c r="O83" s="62"/>
      <c r="P83" s="158">
        <f t="shared" si="1"/>
        <v>0</v>
      </c>
      <c r="Q83" s="158">
        <v>0</v>
      </c>
      <c r="R83" s="158">
        <f t="shared" si="2"/>
        <v>0</v>
      </c>
      <c r="S83" s="158">
        <v>0</v>
      </c>
      <c r="T83" s="159">
        <f t="shared" si="3"/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60" t="s">
        <v>182</v>
      </c>
      <c r="AT83" s="160" t="s">
        <v>177</v>
      </c>
      <c r="AU83" s="160" t="s">
        <v>76</v>
      </c>
      <c r="AY83" s="15" t="s">
        <v>183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15" t="s">
        <v>84</v>
      </c>
      <c r="BK83" s="161">
        <f t="shared" si="9"/>
        <v>0</v>
      </c>
      <c r="BL83" s="15" t="s">
        <v>182</v>
      </c>
      <c r="BM83" s="160" t="s">
        <v>193</v>
      </c>
    </row>
    <row r="84" spans="1:65" s="2" customFormat="1" ht="44.25" customHeight="1">
      <c r="A84" s="32"/>
      <c r="B84" s="33"/>
      <c r="C84" s="149" t="s">
        <v>194</v>
      </c>
      <c r="D84" s="149" t="s">
        <v>177</v>
      </c>
      <c r="E84" s="150" t="s">
        <v>506</v>
      </c>
      <c r="F84" s="151" t="s">
        <v>507</v>
      </c>
      <c r="G84" s="152" t="s">
        <v>208</v>
      </c>
      <c r="H84" s="153">
        <v>154.5</v>
      </c>
      <c r="I84" s="154"/>
      <c r="J84" s="155">
        <f t="shared" si="0"/>
        <v>0</v>
      </c>
      <c r="K84" s="151" t="s">
        <v>181</v>
      </c>
      <c r="L84" s="37"/>
      <c r="M84" s="156" t="s">
        <v>35</v>
      </c>
      <c r="N84" s="157" t="s">
        <v>47</v>
      </c>
      <c r="O84" s="62"/>
      <c r="P84" s="158">
        <f t="shared" si="1"/>
        <v>0</v>
      </c>
      <c r="Q84" s="158">
        <v>0</v>
      </c>
      <c r="R84" s="158">
        <f t="shared" si="2"/>
        <v>0</v>
      </c>
      <c r="S84" s="158">
        <v>0</v>
      </c>
      <c r="T84" s="159">
        <f t="shared" si="3"/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60" t="s">
        <v>182</v>
      </c>
      <c r="AT84" s="160" t="s">
        <v>177</v>
      </c>
      <c r="AU84" s="160" t="s">
        <v>76</v>
      </c>
      <c r="AY84" s="15" t="s">
        <v>183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15" t="s">
        <v>84</v>
      </c>
      <c r="BK84" s="161">
        <f t="shared" si="9"/>
        <v>0</v>
      </c>
      <c r="BL84" s="15" t="s">
        <v>182</v>
      </c>
      <c r="BM84" s="160" t="s">
        <v>197</v>
      </c>
    </row>
    <row r="85" spans="1:65" s="2" customFormat="1" ht="66.75" customHeight="1">
      <c r="A85" s="32"/>
      <c r="B85" s="33"/>
      <c r="C85" s="149" t="s">
        <v>190</v>
      </c>
      <c r="D85" s="149" t="s">
        <v>177</v>
      </c>
      <c r="E85" s="150" t="s">
        <v>483</v>
      </c>
      <c r="F85" s="151" t="s">
        <v>484</v>
      </c>
      <c r="G85" s="152" t="s">
        <v>208</v>
      </c>
      <c r="H85" s="153">
        <v>15.347</v>
      </c>
      <c r="I85" s="154"/>
      <c r="J85" s="155">
        <f t="shared" si="0"/>
        <v>0</v>
      </c>
      <c r="K85" s="151" t="s">
        <v>181</v>
      </c>
      <c r="L85" s="37"/>
      <c r="M85" s="156" t="s">
        <v>35</v>
      </c>
      <c r="N85" s="157" t="s">
        <v>47</v>
      </c>
      <c r="O85" s="62"/>
      <c r="P85" s="158">
        <f t="shared" si="1"/>
        <v>0</v>
      </c>
      <c r="Q85" s="158">
        <v>0</v>
      </c>
      <c r="R85" s="158">
        <f t="shared" si="2"/>
        <v>0</v>
      </c>
      <c r="S85" s="158">
        <v>0</v>
      </c>
      <c r="T85" s="159">
        <f t="shared" si="3"/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60" t="s">
        <v>182</v>
      </c>
      <c r="AT85" s="160" t="s">
        <v>177</v>
      </c>
      <c r="AU85" s="160" t="s">
        <v>76</v>
      </c>
      <c r="AY85" s="15" t="s">
        <v>183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15" t="s">
        <v>84</v>
      </c>
      <c r="BK85" s="161">
        <f t="shared" si="9"/>
        <v>0</v>
      </c>
      <c r="BL85" s="15" t="s">
        <v>182</v>
      </c>
      <c r="BM85" s="160" t="s">
        <v>201</v>
      </c>
    </row>
    <row r="86" spans="1:65" s="2" customFormat="1" ht="19.5">
      <c r="A86" s="32"/>
      <c r="B86" s="33"/>
      <c r="C86" s="34"/>
      <c r="D86" s="172" t="s">
        <v>228</v>
      </c>
      <c r="E86" s="34"/>
      <c r="F86" s="173" t="s">
        <v>270</v>
      </c>
      <c r="G86" s="34"/>
      <c r="H86" s="34"/>
      <c r="I86" s="174"/>
      <c r="J86" s="34"/>
      <c r="K86" s="34"/>
      <c r="L86" s="37"/>
      <c r="M86" s="175"/>
      <c r="N86" s="176"/>
      <c r="O86" s="62"/>
      <c r="P86" s="62"/>
      <c r="Q86" s="62"/>
      <c r="R86" s="62"/>
      <c r="S86" s="62"/>
      <c r="T86" s="63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5" t="s">
        <v>228</v>
      </c>
      <c r="AU86" s="15" t="s">
        <v>76</v>
      </c>
    </row>
    <row r="87" spans="1:65" s="2" customFormat="1" ht="60">
      <c r="A87" s="32"/>
      <c r="B87" s="33"/>
      <c r="C87" s="149" t="s">
        <v>202</v>
      </c>
      <c r="D87" s="149" t="s">
        <v>177</v>
      </c>
      <c r="E87" s="150" t="s">
        <v>267</v>
      </c>
      <c r="F87" s="151" t="s">
        <v>268</v>
      </c>
      <c r="G87" s="152" t="s">
        <v>208</v>
      </c>
      <c r="H87" s="153">
        <v>154.5</v>
      </c>
      <c r="I87" s="154"/>
      <c r="J87" s="155">
        <f>ROUND(I87*H87,2)</f>
        <v>0</v>
      </c>
      <c r="K87" s="151" t="s">
        <v>181</v>
      </c>
      <c r="L87" s="37"/>
      <c r="M87" s="156" t="s">
        <v>35</v>
      </c>
      <c r="N87" s="157" t="s">
        <v>47</v>
      </c>
      <c r="O87" s="62"/>
      <c r="P87" s="158">
        <f>O87*H87</f>
        <v>0</v>
      </c>
      <c r="Q87" s="158">
        <v>0</v>
      </c>
      <c r="R87" s="158">
        <f>Q87*H87</f>
        <v>0</v>
      </c>
      <c r="S87" s="158">
        <v>0</v>
      </c>
      <c r="T87" s="159">
        <f>S87*H87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0" t="s">
        <v>182</v>
      </c>
      <c r="AT87" s="160" t="s">
        <v>177</v>
      </c>
      <c r="AU87" s="160" t="s">
        <v>76</v>
      </c>
      <c r="AY87" s="15" t="s">
        <v>183</v>
      </c>
      <c r="BE87" s="161">
        <f>IF(N87="základní",J87,0)</f>
        <v>0</v>
      </c>
      <c r="BF87" s="161">
        <f>IF(N87="snížená",J87,0)</f>
        <v>0</v>
      </c>
      <c r="BG87" s="161">
        <f>IF(N87="zákl. přenesená",J87,0)</f>
        <v>0</v>
      </c>
      <c r="BH87" s="161">
        <f>IF(N87="sníž. přenesená",J87,0)</f>
        <v>0</v>
      </c>
      <c r="BI87" s="161">
        <f>IF(N87="nulová",J87,0)</f>
        <v>0</v>
      </c>
      <c r="BJ87" s="15" t="s">
        <v>84</v>
      </c>
      <c r="BK87" s="161">
        <f>ROUND(I87*H87,2)</f>
        <v>0</v>
      </c>
      <c r="BL87" s="15" t="s">
        <v>182</v>
      </c>
      <c r="BM87" s="160" t="s">
        <v>203</v>
      </c>
    </row>
    <row r="88" spans="1:65" s="2" customFormat="1" ht="19.5">
      <c r="A88" s="32"/>
      <c r="B88" s="33"/>
      <c r="C88" s="34"/>
      <c r="D88" s="172" t="s">
        <v>228</v>
      </c>
      <c r="E88" s="34"/>
      <c r="F88" s="173" t="s">
        <v>270</v>
      </c>
      <c r="G88" s="34"/>
      <c r="H88" s="34"/>
      <c r="I88" s="174"/>
      <c r="J88" s="34"/>
      <c r="K88" s="34"/>
      <c r="L88" s="37"/>
      <c r="M88" s="175"/>
      <c r="N88" s="176"/>
      <c r="O88" s="62"/>
      <c r="P88" s="62"/>
      <c r="Q88" s="62"/>
      <c r="R88" s="62"/>
      <c r="S88" s="62"/>
      <c r="T88" s="63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5" t="s">
        <v>228</v>
      </c>
      <c r="AU88" s="15" t="s">
        <v>76</v>
      </c>
    </row>
    <row r="89" spans="1:65" s="2" customFormat="1" ht="48">
      <c r="A89" s="32"/>
      <c r="B89" s="33"/>
      <c r="C89" s="149" t="s">
        <v>193</v>
      </c>
      <c r="D89" s="149" t="s">
        <v>177</v>
      </c>
      <c r="E89" s="150" t="s">
        <v>281</v>
      </c>
      <c r="F89" s="151" t="s">
        <v>282</v>
      </c>
      <c r="G89" s="152" t="s">
        <v>208</v>
      </c>
      <c r="H89" s="153">
        <v>154.5</v>
      </c>
      <c r="I89" s="154"/>
      <c r="J89" s="155">
        <f>ROUND(I89*H89,2)</f>
        <v>0</v>
      </c>
      <c r="K89" s="151" t="s">
        <v>181</v>
      </c>
      <c r="L89" s="37"/>
      <c r="M89" s="156" t="s">
        <v>35</v>
      </c>
      <c r="N89" s="157" t="s">
        <v>47</v>
      </c>
      <c r="O89" s="62"/>
      <c r="P89" s="158">
        <f>O89*H89</f>
        <v>0</v>
      </c>
      <c r="Q89" s="158">
        <v>0</v>
      </c>
      <c r="R89" s="158">
        <f>Q89*H89</f>
        <v>0</v>
      </c>
      <c r="S89" s="158">
        <v>0</v>
      </c>
      <c r="T89" s="159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0" t="s">
        <v>182</v>
      </c>
      <c r="AT89" s="160" t="s">
        <v>177</v>
      </c>
      <c r="AU89" s="160" t="s">
        <v>76</v>
      </c>
      <c r="AY89" s="15" t="s">
        <v>183</v>
      </c>
      <c r="BE89" s="161">
        <f>IF(N89="základní",J89,0)</f>
        <v>0</v>
      </c>
      <c r="BF89" s="161">
        <f>IF(N89="snížená",J89,0)</f>
        <v>0</v>
      </c>
      <c r="BG89" s="161">
        <f>IF(N89="zákl. přenesená",J89,0)</f>
        <v>0</v>
      </c>
      <c r="BH89" s="161">
        <f>IF(N89="sníž. přenesená",J89,0)</f>
        <v>0</v>
      </c>
      <c r="BI89" s="161">
        <f>IF(N89="nulová",J89,0)</f>
        <v>0</v>
      </c>
      <c r="BJ89" s="15" t="s">
        <v>84</v>
      </c>
      <c r="BK89" s="161">
        <f>ROUND(I89*H89,2)</f>
        <v>0</v>
      </c>
      <c r="BL89" s="15" t="s">
        <v>182</v>
      </c>
      <c r="BM89" s="160" t="s">
        <v>204</v>
      </c>
    </row>
    <row r="90" spans="1:65" s="2" customFormat="1" ht="48">
      <c r="A90" s="32"/>
      <c r="B90" s="33"/>
      <c r="C90" s="149" t="s">
        <v>205</v>
      </c>
      <c r="D90" s="149" t="s">
        <v>177</v>
      </c>
      <c r="E90" s="150" t="s">
        <v>485</v>
      </c>
      <c r="F90" s="151" t="s">
        <v>486</v>
      </c>
      <c r="G90" s="152" t="s">
        <v>208</v>
      </c>
      <c r="H90" s="153">
        <v>15.347</v>
      </c>
      <c r="I90" s="154"/>
      <c r="J90" s="155">
        <f>ROUND(I90*H90,2)</f>
        <v>0</v>
      </c>
      <c r="K90" s="151" t="s">
        <v>181</v>
      </c>
      <c r="L90" s="37"/>
      <c r="M90" s="177" t="s">
        <v>35</v>
      </c>
      <c r="N90" s="178" t="s">
        <v>47</v>
      </c>
      <c r="O90" s="179"/>
      <c r="P90" s="180">
        <f>O90*H90</f>
        <v>0</v>
      </c>
      <c r="Q90" s="180">
        <v>0</v>
      </c>
      <c r="R90" s="180">
        <f>Q90*H90</f>
        <v>0</v>
      </c>
      <c r="S90" s="180">
        <v>0</v>
      </c>
      <c r="T90" s="181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0" t="s">
        <v>182</v>
      </c>
      <c r="AT90" s="160" t="s">
        <v>177</v>
      </c>
      <c r="AU90" s="160" t="s">
        <v>76</v>
      </c>
      <c r="AY90" s="15" t="s">
        <v>183</v>
      </c>
      <c r="BE90" s="161">
        <f>IF(N90="základní",J90,0)</f>
        <v>0</v>
      </c>
      <c r="BF90" s="161">
        <f>IF(N90="snížená",J90,0)</f>
        <v>0</v>
      </c>
      <c r="BG90" s="161">
        <f>IF(N90="zákl. přenesená",J90,0)</f>
        <v>0</v>
      </c>
      <c r="BH90" s="161">
        <f>IF(N90="sníž. přenesená",J90,0)</f>
        <v>0</v>
      </c>
      <c r="BI90" s="161">
        <f>IF(N90="nulová",J90,0)</f>
        <v>0</v>
      </c>
      <c r="BJ90" s="15" t="s">
        <v>84</v>
      </c>
      <c r="BK90" s="161">
        <f>ROUND(I90*H90,2)</f>
        <v>0</v>
      </c>
      <c r="BL90" s="15" t="s">
        <v>182</v>
      </c>
      <c r="BM90" s="160" t="s">
        <v>209</v>
      </c>
    </row>
    <row r="91" spans="1:65" s="2" customFormat="1" ht="6.95" customHeight="1">
      <c r="A91" s="32"/>
      <c r="B91" s="45"/>
      <c r="C91" s="46"/>
      <c r="D91" s="46"/>
      <c r="E91" s="46"/>
      <c r="F91" s="46"/>
      <c r="G91" s="46"/>
      <c r="H91" s="46"/>
      <c r="I91" s="46"/>
      <c r="J91" s="46"/>
      <c r="K91" s="46"/>
      <c r="L91" s="37"/>
      <c r="M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</sheetData>
  <sheetProtection algorithmName="SHA-512" hashValue="wNqMKrsBV1p3KfeobALtjUX/2od4/iDDoXryDk8gawWmNCo8u//nwIkvlmvQM/3OumPFWPX0/MLiraGkopzJbw==" saltValue="WXJtw9kOc56lzfmc0Z7baz5cSNkW7gz9IHy7JSSLcCVaG60a4gvy1Ahhd326j/0ZzmRyDAToFJcOeokzIBN3Tw==" spinCount="100000" sheet="1" objects="1" scenarios="1" formatColumns="0" formatRows="0" autoFilter="0"/>
  <autoFilter ref="C78:K90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5" t="s">
        <v>124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customHeight="1">
      <c r="B4" s="18"/>
      <c r="D4" s="108" t="s">
        <v>157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44" t="str">
        <f>'Rekapitulace stavby'!K6</f>
        <v>Oprava kolejí a výhybek v žst. Volyně.</v>
      </c>
      <c r="F7" s="345"/>
      <c r="G7" s="345"/>
      <c r="H7" s="345"/>
      <c r="L7" s="18"/>
    </row>
    <row r="8" spans="1:46" s="2" customFormat="1" ht="12" customHeight="1">
      <c r="A8" s="32"/>
      <c r="B8" s="37"/>
      <c r="C8" s="32"/>
      <c r="D8" s="110" t="s">
        <v>158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6" t="s">
        <v>508</v>
      </c>
      <c r="F9" s="347"/>
      <c r="G9" s="347"/>
      <c r="H9" s="347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19</v>
      </c>
      <c r="G11" s="32"/>
      <c r="H11" s="32"/>
      <c r="I11" s="110" t="s">
        <v>20</v>
      </c>
      <c r="J11" s="101" t="s">
        <v>21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22</v>
      </c>
      <c r="E12" s="32"/>
      <c r="F12" s="101" t="s">
        <v>23</v>
      </c>
      <c r="G12" s="32"/>
      <c r="H12" s="32"/>
      <c r="I12" s="110" t="s">
        <v>24</v>
      </c>
      <c r="J12" s="112" t="str">
        <f>'Rekapitulace stavby'!AN8</f>
        <v>18. 2. 2021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26</v>
      </c>
      <c r="E14" s="32"/>
      <c r="F14" s="32"/>
      <c r="G14" s="32"/>
      <c r="H14" s="32"/>
      <c r="I14" s="110" t="s">
        <v>27</v>
      </c>
      <c r="J14" s="101" t="str">
        <f>IF('Rekapitulace stavby'!AN10="","",'Rekapitulace stavby'!AN10)</f>
        <v>70994234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tr">
        <f>IF('Rekapitulace stavby'!E11="","",'Rekapitulace stavby'!E11)</f>
        <v xml:space="preserve">Správa železnic, státní organizace, OŘ Plzeň </v>
      </c>
      <c r="F15" s="32"/>
      <c r="G15" s="32"/>
      <c r="H15" s="32"/>
      <c r="I15" s="110" t="s">
        <v>30</v>
      </c>
      <c r="J15" s="101" t="str">
        <f>IF('Rekapitulace stavby'!AN11="","",'Rekapitulace stavby'!AN11)</f>
        <v>CZ70994234</v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32</v>
      </c>
      <c r="E17" s="32"/>
      <c r="F17" s="32"/>
      <c r="G17" s="32"/>
      <c r="H17" s="32"/>
      <c r="I17" s="110" t="s">
        <v>27</v>
      </c>
      <c r="J17" s="28" t="str">
        <f>'Rekapitulace stavby'!AN13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8" t="str">
        <f>'Rekapitulace stavby'!E14</f>
        <v>Vyplň údaj</v>
      </c>
      <c r="F18" s="349"/>
      <c r="G18" s="349"/>
      <c r="H18" s="349"/>
      <c r="I18" s="110" t="s">
        <v>30</v>
      </c>
      <c r="J18" s="28" t="str">
        <f>'Rekapitulace stavby'!AN14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34</v>
      </c>
      <c r="E20" s="32"/>
      <c r="F20" s="32"/>
      <c r="G20" s="32"/>
      <c r="H20" s="32"/>
      <c r="I20" s="110" t="s">
        <v>27</v>
      </c>
      <c r="J20" s="101" t="str">
        <f>IF('Rekapitulace stavby'!AN16="","",'Rekapitulace stavby'!AN16)</f>
        <v/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tr">
        <f>IF('Rekapitulace stavby'!E17="","",'Rekapitulace stavby'!E17)</f>
        <v xml:space="preserve"> </v>
      </c>
      <c r="F21" s="32"/>
      <c r="G21" s="32"/>
      <c r="H21" s="32"/>
      <c r="I21" s="110" t="s">
        <v>30</v>
      </c>
      <c r="J21" s="101" t="str">
        <f>IF('Rekapitulace stavby'!AN17="","",'Rekapitulace stavby'!AN17)</f>
        <v/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38</v>
      </c>
      <c r="E23" s="32"/>
      <c r="F23" s="32"/>
      <c r="G23" s="32"/>
      <c r="H23" s="32"/>
      <c r="I23" s="110" t="s">
        <v>27</v>
      </c>
      <c r="J23" s="101" t="s">
        <v>35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">
        <v>39</v>
      </c>
      <c r="F24" s="32"/>
      <c r="G24" s="32"/>
      <c r="H24" s="32"/>
      <c r="I24" s="110" t="s">
        <v>30</v>
      </c>
      <c r="J24" s="101" t="s">
        <v>35</v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40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50" t="s">
        <v>35</v>
      </c>
      <c r="F27" s="350"/>
      <c r="G27" s="350"/>
      <c r="H27" s="350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42</v>
      </c>
      <c r="E30" s="32"/>
      <c r="F30" s="32"/>
      <c r="G30" s="32"/>
      <c r="H30" s="32"/>
      <c r="I30" s="32"/>
      <c r="J30" s="118">
        <f>ROUND(J79,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44</v>
      </c>
      <c r="G32" s="32"/>
      <c r="H32" s="32"/>
      <c r="I32" s="119" t="s">
        <v>43</v>
      </c>
      <c r="J32" s="119" t="s">
        <v>45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46</v>
      </c>
      <c r="E33" s="110" t="s">
        <v>47</v>
      </c>
      <c r="F33" s="121">
        <f>ROUND((SUM(BE79:BE135)),  2)</f>
        <v>0</v>
      </c>
      <c r="G33" s="32"/>
      <c r="H33" s="32"/>
      <c r="I33" s="122">
        <v>0.21</v>
      </c>
      <c r="J33" s="121">
        <f>ROUND(((SUM(BE79:BE135))*I33),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48</v>
      </c>
      <c r="F34" s="121">
        <f>ROUND((SUM(BF79:BF135)),  2)</f>
        <v>0</v>
      </c>
      <c r="G34" s="32"/>
      <c r="H34" s="32"/>
      <c r="I34" s="122">
        <v>0.15</v>
      </c>
      <c r="J34" s="121">
        <f>ROUND(((SUM(BF79:BF135))*I34),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49</v>
      </c>
      <c r="F35" s="121">
        <f>ROUND((SUM(BG79:BG135)),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50</v>
      </c>
      <c r="F36" s="121">
        <f>ROUND((SUM(BH79:BH135)),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51</v>
      </c>
      <c r="F37" s="121">
        <f>ROUND((SUM(BI79:BI135)),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52</v>
      </c>
      <c r="E39" s="125"/>
      <c r="F39" s="125"/>
      <c r="G39" s="126" t="s">
        <v>53</v>
      </c>
      <c r="H39" s="127" t="s">
        <v>54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160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51" t="str">
        <f>E7</f>
        <v>Oprava kolejí a výhybek v žst. Volyně.</v>
      </c>
      <c r="F48" s="352"/>
      <c r="G48" s="352"/>
      <c r="H48" s="352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158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7" t="str">
        <f>E9</f>
        <v>SO 12 - zřízení ostrovního nástupiště</v>
      </c>
      <c r="F50" s="353"/>
      <c r="G50" s="353"/>
      <c r="H50" s="353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>trať 198 dle JŘ, žst. Volyně</v>
      </c>
      <c r="G52" s="34"/>
      <c r="H52" s="34"/>
      <c r="I52" s="27" t="s">
        <v>24</v>
      </c>
      <c r="J52" s="57" t="str">
        <f>IF(J12="","",J12)</f>
        <v>18. 2. 2021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26</v>
      </c>
      <c r="D54" s="34"/>
      <c r="E54" s="34"/>
      <c r="F54" s="25" t="str">
        <f>E15</f>
        <v xml:space="preserve">Správa železnic, státní organizace, OŘ Plzeň </v>
      </c>
      <c r="G54" s="34"/>
      <c r="H54" s="34"/>
      <c r="I54" s="27" t="s">
        <v>34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4"/>
      <c r="E55" s="34"/>
      <c r="F55" s="25" t="str">
        <f>IF(E18="","",E18)</f>
        <v>Vyplň údaj</v>
      </c>
      <c r="G55" s="34"/>
      <c r="H55" s="34"/>
      <c r="I55" s="27" t="s">
        <v>38</v>
      </c>
      <c r="J55" s="30" t="str">
        <f>E24</f>
        <v>Libor Brabenec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161</v>
      </c>
      <c r="D57" s="135"/>
      <c r="E57" s="135"/>
      <c r="F57" s="135"/>
      <c r="G57" s="135"/>
      <c r="H57" s="135"/>
      <c r="I57" s="135"/>
      <c r="J57" s="136" t="s">
        <v>162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74</v>
      </c>
      <c r="D59" s="34"/>
      <c r="E59" s="34"/>
      <c r="F59" s="34"/>
      <c r="G59" s="34"/>
      <c r="H59" s="34"/>
      <c r="I59" s="34"/>
      <c r="J59" s="75">
        <f>J79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163</v>
      </c>
    </row>
    <row r="60" spans="1:47" s="2" customFormat="1" ht="21.7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6.95" customHeight="1">
      <c r="A61" s="32"/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5" spans="1:65" s="2" customFormat="1" ht="6.95" customHeight="1">
      <c r="A65" s="32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65" s="2" customFormat="1" ht="24.95" customHeight="1">
      <c r="A66" s="32"/>
      <c r="B66" s="33"/>
      <c r="C66" s="21" t="s">
        <v>164</v>
      </c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5" s="2" customFormat="1" ht="6.95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5" s="2" customFormat="1" ht="12" customHeight="1">
      <c r="A68" s="32"/>
      <c r="B68" s="33"/>
      <c r="C68" s="27" t="s">
        <v>16</v>
      </c>
      <c r="D68" s="34"/>
      <c r="E68" s="34"/>
      <c r="F68" s="34"/>
      <c r="G68" s="34"/>
      <c r="H68" s="34"/>
      <c r="I68" s="34"/>
      <c r="J68" s="34"/>
      <c r="K68" s="34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5" s="2" customFormat="1" ht="16.5" customHeight="1">
      <c r="A69" s="32"/>
      <c r="B69" s="33"/>
      <c r="C69" s="34"/>
      <c r="D69" s="34"/>
      <c r="E69" s="351" t="str">
        <f>E7</f>
        <v>Oprava kolejí a výhybek v žst. Volyně.</v>
      </c>
      <c r="F69" s="352"/>
      <c r="G69" s="352"/>
      <c r="H69" s="352"/>
      <c r="I69" s="34"/>
      <c r="J69" s="34"/>
      <c r="K69" s="34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5" s="2" customFormat="1" ht="12" customHeight="1">
      <c r="A70" s="32"/>
      <c r="B70" s="33"/>
      <c r="C70" s="27" t="s">
        <v>158</v>
      </c>
      <c r="D70" s="34"/>
      <c r="E70" s="34"/>
      <c r="F70" s="34"/>
      <c r="G70" s="34"/>
      <c r="H70" s="34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5" s="2" customFormat="1" ht="16.5" customHeight="1">
      <c r="A71" s="32"/>
      <c r="B71" s="33"/>
      <c r="C71" s="34"/>
      <c r="D71" s="34"/>
      <c r="E71" s="307" t="str">
        <f>E9</f>
        <v>SO 12 - zřízení ostrovního nástupiště</v>
      </c>
      <c r="F71" s="353"/>
      <c r="G71" s="353"/>
      <c r="H71" s="353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5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5" s="2" customFormat="1" ht="12" customHeight="1">
      <c r="A73" s="32"/>
      <c r="B73" s="33"/>
      <c r="C73" s="27" t="s">
        <v>22</v>
      </c>
      <c r="D73" s="34"/>
      <c r="E73" s="34"/>
      <c r="F73" s="25" t="str">
        <f>F12</f>
        <v>trať 198 dle JŘ, žst. Volyně</v>
      </c>
      <c r="G73" s="34"/>
      <c r="H73" s="34"/>
      <c r="I73" s="27" t="s">
        <v>24</v>
      </c>
      <c r="J73" s="57" t="str">
        <f>IF(J12="","",J12)</f>
        <v>18. 2. 2021</v>
      </c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5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5" s="2" customFormat="1" ht="15.2" customHeight="1">
      <c r="A75" s="32"/>
      <c r="B75" s="33"/>
      <c r="C75" s="27" t="s">
        <v>26</v>
      </c>
      <c r="D75" s="34"/>
      <c r="E75" s="34"/>
      <c r="F75" s="25" t="str">
        <f>E15</f>
        <v xml:space="preserve">Správa železnic, státní organizace, OŘ Plzeň </v>
      </c>
      <c r="G75" s="34"/>
      <c r="H75" s="34"/>
      <c r="I75" s="27" t="s">
        <v>34</v>
      </c>
      <c r="J75" s="30" t="str">
        <f>E21</f>
        <v xml:space="preserve"> </v>
      </c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5" s="2" customFormat="1" ht="15.2" customHeight="1">
      <c r="A76" s="32"/>
      <c r="B76" s="33"/>
      <c r="C76" s="27" t="s">
        <v>32</v>
      </c>
      <c r="D76" s="34"/>
      <c r="E76" s="34"/>
      <c r="F76" s="25" t="str">
        <f>IF(E18="","",E18)</f>
        <v>Vyplň údaj</v>
      </c>
      <c r="G76" s="34"/>
      <c r="H76" s="34"/>
      <c r="I76" s="27" t="s">
        <v>38</v>
      </c>
      <c r="J76" s="30" t="str">
        <f>E24</f>
        <v>Libor Brabenec</v>
      </c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5" s="2" customFormat="1" ht="10.3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5" s="9" customFormat="1" ht="29.25" customHeight="1">
      <c r="A78" s="138"/>
      <c r="B78" s="139"/>
      <c r="C78" s="140" t="s">
        <v>165</v>
      </c>
      <c r="D78" s="141" t="s">
        <v>61</v>
      </c>
      <c r="E78" s="141" t="s">
        <v>57</v>
      </c>
      <c r="F78" s="141" t="s">
        <v>58</v>
      </c>
      <c r="G78" s="141" t="s">
        <v>166</v>
      </c>
      <c r="H78" s="141" t="s">
        <v>167</v>
      </c>
      <c r="I78" s="141" t="s">
        <v>168</v>
      </c>
      <c r="J78" s="141" t="s">
        <v>162</v>
      </c>
      <c r="K78" s="142" t="s">
        <v>169</v>
      </c>
      <c r="L78" s="143"/>
      <c r="M78" s="66" t="s">
        <v>35</v>
      </c>
      <c r="N78" s="67" t="s">
        <v>46</v>
      </c>
      <c r="O78" s="67" t="s">
        <v>170</v>
      </c>
      <c r="P78" s="67" t="s">
        <v>171</v>
      </c>
      <c r="Q78" s="67" t="s">
        <v>172</v>
      </c>
      <c r="R78" s="67" t="s">
        <v>173</v>
      </c>
      <c r="S78" s="67" t="s">
        <v>174</v>
      </c>
      <c r="T78" s="68" t="s">
        <v>175</v>
      </c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</row>
    <row r="79" spans="1:65" s="2" customFormat="1" ht="22.9" customHeight="1">
      <c r="A79" s="32"/>
      <c r="B79" s="33"/>
      <c r="C79" s="73" t="s">
        <v>176</v>
      </c>
      <c r="D79" s="34"/>
      <c r="E79" s="34"/>
      <c r="F79" s="34"/>
      <c r="G79" s="34"/>
      <c r="H79" s="34"/>
      <c r="I79" s="34"/>
      <c r="J79" s="144">
        <f>BK79</f>
        <v>0</v>
      </c>
      <c r="K79" s="34"/>
      <c r="L79" s="37"/>
      <c r="M79" s="69"/>
      <c r="N79" s="145"/>
      <c r="O79" s="70"/>
      <c r="P79" s="146">
        <f>SUM(P80:P135)</f>
        <v>0</v>
      </c>
      <c r="Q79" s="70"/>
      <c r="R79" s="146">
        <f>SUM(R80:R135)</f>
        <v>380.69999999999993</v>
      </c>
      <c r="S79" s="70"/>
      <c r="T79" s="147">
        <f>SUM(T80:T135)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5" t="s">
        <v>75</v>
      </c>
      <c r="AU79" s="15" t="s">
        <v>163</v>
      </c>
      <c r="BK79" s="148">
        <f>SUM(BK80:BK135)</f>
        <v>0</v>
      </c>
    </row>
    <row r="80" spans="1:65" s="2" customFormat="1" ht="16.5" customHeight="1">
      <c r="A80" s="32"/>
      <c r="B80" s="33"/>
      <c r="C80" s="162" t="s">
        <v>84</v>
      </c>
      <c r="D80" s="162" t="s">
        <v>198</v>
      </c>
      <c r="E80" s="163" t="s">
        <v>509</v>
      </c>
      <c r="F80" s="164" t="s">
        <v>510</v>
      </c>
      <c r="G80" s="165" t="s">
        <v>222</v>
      </c>
      <c r="H80" s="166">
        <v>1</v>
      </c>
      <c r="I80" s="167"/>
      <c r="J80" s="168">
        <f t="shared" ref="J80:J111" si="0">ROUND(I80*H80,2)</f>
        <v>0</v>
      </c>
      <c r="K80" s="164" t="s">
        <v>181</v>
      </c>
      <c r="L80" s="169"/>
      <c r="M80" s="170" t="s">
        <v>35</v>
      </c>
      <c r="N80" s="171" t="s">
        <v>47</v>
      </c>
      <c r="O80" s="62"/>
      <c r="P80" s="158">
        <f t="shared" ref="P80:P111" si="1">O80*H80</f>
        <v>0</v>
      </c>
      <c r="Q80" s="158">
        <v>1.34</v>
      </c>
      <c r="R80" s="158">
        <f t="shared" ref="R80:R111" si="2">Q80*H80</f>
        <v>1.34</v>
      </c>
      <c r="S80" s="158">
        <v>0</v>
      </c>
      <c r="T80" s="159">
        <f t="shared" ref="T80:T111" si="3"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60" t="s">
        <v>193</v>
      </c>
      <c r="AT80" s="160" t="s">
        <v>198</v>
      </c>
      <c r="AU80" s="160" t="s">
        <v>76</v>
      </c>
      <c r="AY80" s="15" t="s">
        <v>183</v>
      </c>
      <c r="BE80" s="161">
        <f t="shared" ref="BE80:BE111" si="4">IF(N80="základní",J80,0)</f>
        <v>0</v>
      </c>
      <c r="BF80" s="161">
        <f t="shared" ref="BF80:BF111" si="5">IF(N80="snížená",J80,0)</f>
        <v>0</v>
      </c>
      <c r="BG80" s="161">
        <f t="shared" ref="BG80:BG111" si="6">IF(N80="zákl. přenesená",J80,0)</f>
        <v>0</v>
      </c>
      <c r="BH80" s="161">
        <f t="shared" ref="BH80:BH111" si="7">IF(N80="sníž. přenesená",J80,0)</f>
        <v>0</v>
      </c>
      <c r="BI80" s="161">
        <f t="shared" ref="BI80:BI111" si="8">IF(N80="nulová",J80,0)</f>
        <v>0</v>
      </c>
      <c r="BJ80" s="15" t="s">
        <v>84</v>
      </c>
      <c r="BK80" s="161">
        <f t="shared" ref="BK80:BK111" si="9">ROUND(I80*H80,2)</f>
        <v>0</v>
      </c>
      <c r="BL80" s="15" t="s">
        <v>182</v>
      </c>
      <c r="BM80" s="160" t="s">
        <v>86</v>
      </c>
    </row>
    <row r="81" spans="1:65" s="2" customFormat="1" ht="16.5" customHeight="1">
      <c r="A81" s="32"/>
      <c r="B81" s="33"/>
      <c r="C81" s="162" t="s">
        <v>86</v>
      </c>
      <c r="D81" s="162" t="s">
        <v>198</v>
      </c>
      <c r="E81" s="163" t="s">
        <v>511</v>
      </c>
      <c r="F81" s="164" t="s">
        <v>512</v>
      </c>
      <c r="G81" s="165" t="s">
        <v>222</v>
      </c>
      <c r="H81" s="166">
        <v>88</v>
      </c>
      <c r="I81" s="167"/>
      <c r="J81" s="168">
        <f t="shared" si="0"/>
        <v>0</v>
      </c>
      <c r="K81" s="164" t="s">
        <v>181</v>
      </c>
      <c r="L81" s="169"/>
      <c r="M81" s="170" t="s">
        <v>35</v>
      </c>
      <c r="N81" s="171" t="s">
        <v>47</v>
      </c>
      <c r="O81" s="62"/>
      <c r="P81" s="158">
        <f t="shared" si="1"/>
        <v>0</v>
      </c>
      <c r="Q81" s="158">
        <v>1.4379999999999999</v>
      </c>
      <c r="R81" s="158">
        <f t="shared" si="2"/>
        <v>126.544</v>
      </c>
      <c r="S81" s="158">
        <v>0</v>
      </c>
      <c r="T81" s="159">
        <f t="shared" si="3"/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R81" s="160" t="s">
        <v>193</v>
      </c>
      <c r="AT81" s="160" t="s">
        <v>198</v>
      </c>
      <c r="AU81" s="160" t="s">
        <v>76</v>
      </c>
      <c r="AY81" s="15" t="s">
        <v>183</v>
      </c>
      <c r="BE81" s="161">
        <f t="shared" si="4"/>
        <v>0</v>
      </c>
      <c r="BF81" s="161">
        <f t="shared" si="5"/>
        <v>0</v>
      </c>
      <c r="BG81" s="161">
        <f t="shared" si="6"/>
        <v>0</v>
      </c>
      <c r="BH81" s="161">
        <f t="shared" si="7"/>
        <v>0</v>
      </c>
      <c r="BI81" s="161">
        <f t="shared" si="8"/>
        <v>0</v>
      </c>
      <c r="BJ81" s="15" t="s">
        <v>84</v>
      </c>
      <c r="BK81" s="161">
        <f t="shared" si="9"/>
        <v>0</v>
      </c>
      <c r="BL81" s="15" t="s">
        <v>182</v>
      </c>
      <c r="BM81" s="160" t="s">
        <v>182</v>
      </c>
    </row>
    <row r="82" spans="1:65" s="2" customFormat="1" ht="16.5" customHeight="1">
      <c r="A82" s="32"/>
      <c r="B82" s="33"/>
      <c r="C82" s="162" t="s">
        <v>186</v>
      </c>
      <c r="D82" s="162" t="s">
        <v>198</v>
      </c>
      <c r="E82" s="163" t="s">
        <v>513</v>
      </c>
      <c r="F82" s="164" t="s">
        <v>514</v>
      </c>
      <c r="G82" s="165" t="s">
        <v>222</v>
      </c>
      <c r="H82" s="166">
        <v>180</v>
      </c>
      <c r="I82" s="167"/>
      <c r="J82" s="168">
        <f t="shared" si="0"/>
        <v>0</v>
      </c>
      <c r="K82" s="164" t="s">
        <v>181</v>
      </c>
      <c r="L82" s="169"/>
      <c r="M82" s="170" t="s">
        <v>35</v>
      </c>
      <c r="N82" s="171" t="s">
        <v>47</v>
      </c>
      <c r="O82" s="62"/>
      <c r="P82" s="158">
        <f t="shared" si="1"/>
        <v>0</v>
      </c>
      <c r="Q82" s="158">
        <v>0.17899999999999999</v>
      </c>
      <c r="R82" s="158">
        <f t="shared" si="2"/>
        <v>32.22</v>
      </c>
      <c r="S82" s="158">
        <v>0</v>
      </c>
      <c r="T82" s="159">
        <f t="shared" si="3"/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60" t="s">
        <v>193</v>
      </c>
      <c r="AT82" s="160" t="s">
        <v>198</v>
      </c>
      <c r="AU82" s="160" t="s">
        <v>76</v>
      </c>
      <c r="AY82" s="15" t="s">
        <v>183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15" t="s">
        <v>84</v>
      </c>
      <c r="BK82" s="161">
        <f t="shared" si="9"/>
        <v>0</v>
      </c>
      <c r="BL82" s="15" t="s">
        <v>182</v>
      </c>
      <c r="BM82" s="160" t="s">
        <v>190</v>
      </c>
    </row>
    <row r="83" spans="1:65" s="2" customFormat="1" ht="16.5" customHeight="1">
      <c r="A83" s="32"/>
      <c r="B83" s="33"/>
      <c r="C83" s="162" t="s">
        <v>182</v>
      </c>
      <c r="D83" s="162" t="s">
        <v>198</v>
      </c>
      <c r="E83" s="163" t="s">
        <v>515</v>
      </c>
      <c r="F83" s="164" t="s">
        <v>516</v>
      </c>
      <c r="G83" s="165" t="s">
        <v>222</v>
      </c>
      <c r="H83" s="166">
        <v>1</v>
      </c>
      <c r="I83" s="167"/>
      <c r="J83" s="168">
        <f t="shared" si="0"/>
        <v>0</v>
      </c>
      <c r="K83" s="164" t="s">
        <v>35</v>
      </c>
      <c r="L83" s="169"/>
      <c r="M83" s="170" t="s">
        <v>35</v>
      </c>
      <c r="N83" s="171" t="s">
        <v>47</v>
      </c>
      <c r="O83" s="62"/>
      <c r="P83" s="158">
        <f t="shared" si="1"/>
        <v>0</v>
      </c>
      <c r="Q83" s="158">
        <v>0</v>
      </c>
      <c r="R83" s="158">
        <f t="shared" si="2"/>
        <v>0</v>
      </c>
      <c r="S83" s="158">
        <v>0</v>
      </c>
      <c r="T83" s="159">
        <f t="shared" si="3"/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60" t="s">
        <v>193</v>
      </c>
      <c r="AT83" s="160" t="s">
        <v>198</v>
      </c>
      <c r="AU83" s="160" t="s">
        <v>76</v>
      </c>
      <c r="AY83" s="15" t="s">
        <v>183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15" t="s">
        <v>84</v>
      </c>
      <c r="BK83" s="161">
        <f t="shared" si="9"/>
        <v>0</v>
      </c>
      <c r="BL83" s="15" t="s">
        <v>182</v>
      </c>
      <c r="BM83" s="160" t="s">
        <v>193</v>
      </c>
    </row>
    <row r="84" spans="1:65" s="2" customFormat="1" ht="16.5" customHeight="1">
      <c r="A84" s="32"/>
      <c r="B84" s="33"/>
      <c r="C84" s="162" t="s">
        <v>194</v>
      </c>
      <c r="D84" s="162" t="s">
        <v>198</v>
      </c>
      <c r="E84" s="163" t="s">
        <v>517</v>
      </c>
      <c r="F84" s="164" t="s">
        <v>518</v>
      </c>
      <c r="G84" s="165" t="s">
        <v>222</v>
      </c>
      <c r="H84" s="166">
        <v>1</v>
      </c>
      <c r="I84" s="167"/>
      <c r="J84" s="168">
        <f t="shared" si="0"/>
        <v>0</v>
      </c>
      <c r="K84" s="164" t="s">
        <v>35</v>
      </c>
      <c r="L84" s="169"/>
      <c r="M84" s="170" t="s">
        <v>35</v>
      </c>
      <c r="N84" s="171" t="s">
        <v>47</v>
      </c>
      <c r="O84" s="62"/>
      <c r="P84" s="158">
        <f t="shared" si="1"/>
        <v>0</v>
      </c>
      <c r="Q84" s="158">
        <v>0</v>
      </c>
      <c r="R84" s="158">
        <f t="shared" si="2"/>
        <v>0</v>
      </c>
      <c r="S84" s="158">
        <v>0</v>
      </c>
      <c r="T84" s="159">
        <f t="shared" si="3"/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60" t="s">
        <v>193</v>
      </c>
      <c r="AT84" s="160" t="s">
        <v>198</v>
      </c>
      <c r="AU84" s="160" t="s">
        <v>76</v>
      </c>
      <c r="AY84" s="15" t="s">
        <v>183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15" t="s">
        <v>84</v>
      </c>
      <c r="BK84" s="161">
        <f t="shared" si="9"/>
        <v>0</v>
      </c>
      <c r="BL84" s="15" t="s">
        <v>182</v>
      </c>
      <c r="BM84" s="160" t="s">
        <v>197</v>
      </c>
    </row>
    <row r="85" spans="1:65" s="2" customFormat="1" ht="16.5" customHeight="1">
      <c r="A85" s="32"/>
      <c r="B85" s="33"/>
      <c r="C85" s="162" t="s">
        <v>190</v>
      </c>
      <c r="D85" s="162" t="s">
        <v>198</v>
      </c>
      <c r="E85" s="163" t="s">
        <v>519</v>
      </c>
      <c r="F85" s="164" t="s">
        <v>520</v>
      </c>
      <c r="G85" s="165" t="s">
        <v>222</v>
      </c>
      <c r="H85" s="166">
        <v>1</v>
      </c>
      <c r="I85" s="167"/>
      <c r="J85" s="168">
        <f t="shared" si="0"/>
        <v>0</v>
      </c>
      <c r="K85" s="164" t="s">
        <v>35</v>
      </c>
      <c r="L85" s="169"/>
      <c r="M85" s="170" t="s">
        <v>35</v>
      </c>
      <c r="N85" s="171" t="s">
        <v>47</v>
      </c>
      <c r="O85" s="62"/>
      <c r="P85" s="158">
        <f t="shared" si="1"/>
        <v>0</v>
      </c>
      <c r="Q85" s="158">
        <v>0</v>
      </c>
      <c r="R85" s="158">
        <f t="shared" si="2"/>
        <v>0</v>
      </c>
      <c r="S85" s="158">
        <v>0</v>
      </c>
      <c r="T85" s="159">
        <f t="shared" si="3"/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60" t="s">
        <v>193</v>
      </c>
      <c r="AT85" s="160" t="s">
        <v>198</v>
      </c>
      <c r="AU85" s="160" t="s">
        <v>76</v>
      </c>
      <c r="AY85" s="15" t="s">
        <v>183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15" t="s">
        <v>84</v>
      </c>
      <c r="BK85" s="161">
        <f t="shared" si="9"/>
        <v>0</v>
      </c>
      <c r="BL85" s="15" t="s">
        <v>182</v>
      </c>
      <c r="BM85" s="160" t="s">
        <v>201</v>
      </c>
    </row>
    <row r="86" spans="1:65" s="2" customFormat="1" ht="16.5" customHeight="1">
      <c r="A86" s="32"/>
      <c r="B86" s="33"/>
      <c r="C86" s="162" t="s">
        <v>202</v>
      </c>
      <c r="D86" s="162" t="s">
        <v>198</v>
      </c>
      <c r="E86" s="163" t="s">
        <v>521</v>
      </c>
      <c r="F86" s="164" t="s">
        <v>522</v>
      </c>
      <c r="G86" s="165" t="s">
        <v>222</v>
      </c>
      <c r="H86" s="166">
        <v>1</v>
      </c>
      <c r="I86" s="167"/>
      <c r="J86" s="168">
        <f t="shared" si="0"/>
        <v>0</v>
      </c>
      <c r="K86" s="164" t="s">
        <v>35</v>
      </c>
      <c r="L86" s="169"/>
      <c r="M86" s="170" t="s">
        <v>35</v>
      </c>
      <c r="N86" s="171" t="s">
        <v>47</v>
      </c>
      <c r="O86" s="62"/>
      <c r="P86" s="158">
        <f t="shared" si="1"/>
        <v>0</v>
      </c>
      <c r="Q86" s="158">
        <v>0</v>
      </c>
      <c r="R86" s="158">
        <f t="shared" si="2"/>
        <v>0</v>
      </c>
      <c r="S86" s="158">
        <v>0</v>
      </c>
      <c r="T86" s="159">
        <f t="shared" si="3"/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0" t="s">
        <v>193</v>
      </c>
      <c r="AT86" s="160" t="s">
        <v>198</v>
      </c>
      <c r="AU86" s="160" t="s">
        <v>76</v>
      </c>
      <c r="AY86" s="15" t="s">
        <v>183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15" t="s">
        <v>84</v>
      </c>
      <c r="BK86" s="161">
        <f t="shared" si="9"/>
        <v>0</v>
      </c>
      <c r="BL86" s="15" t="s">
        <v>182</v>
      </c>
      <c r="BM86" s="160" t="s">
        <v>203</v>
      </c>
    </row>
    <row r="87" spans="1:65" s="2" customFormat="1" ht="16.5" customHeight="1">
      <c r="A87" s="32"/>
      <c r="B87" s="33"/>
      <c r="C87" s="162" t="s">
        <v>193</v>
      </c>
      <c r="D87" s="162" t="s">
        <v>198</v>
      </c>
      <c r="E87" s="163" t="s">
        <v>523</v>
      </c>
      <c r="F87" s="164" t="s">
        <v>524</v>
      </c>
      <c r="G87" s="165" t="s">
        <v>222</v>
      </c>
      <c r="H87" s="166">
        <v>1</v>
      </c>
      <c r="I87" s="167"/>
      <c r="J87" s="168">
        <f t="shared" si="0"/>
        <v>0</v>
      </c>
      <c r="K87" s="164" t="s">
        <v>35</v>
      </c>
      <c r="L87" s="169"/>
      <c r="M87" s="170" t="s">
        <v>35</v>
      </c>
      <c r="N87" s="171" t="s">
        <v>47</v>
      </c>
      <c r="O87" s="62"/>
      <c r="P87" s="158">
        <f t="shared" si="1"/>
        <v>0</v>
      </c>
      <c r="Q87" s="158">
        <v>0</v>
      </c>
      <c r="R87" s="158">
        <f t="shared" si="2"/>
        <v>0</v>
      </c>
      <c r="S87" s="158">
        <v>0</v>
      </c>
      <c r="T87" s="159">
        <f t="shared" si="3"/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0" t="s">
        <v>193</v>
      </c>
      <c r="AT87" s="160" t="s">
        <v>198</v>
      </c>
      <c r="AU87" s="160" t="s">
        <v>76</v>
      </c>
      <c r="AY87" s="15" t="s">
        <v>183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15" t="s">
        <v>84</v>
      </c>
      <c r="BK87" s="161">
        <f t="shared" si="9"/>
        <v>0</v>
      </c>
      <c r="BL87" s="15" t="s">
        <v>182</v>
      </c>
      <c r="BM87" s="160" t="s">
        <v>204</v>
      </c>
    </row>
    <row r="88" spans="1:65" s="2" customFormat="1" ht="16.5" customHeight="1">
      <c r="A88" s="32"/>
      <c r="B88" s="33"/>
      <c r="C88" s="162" t="s">
        <v>205</v>
      </c>
      <c r="D88" s="162" t="s">
        <v>198</v>
      </c>
      <c r="E88" s="163" t="s">
        <v>525</v>
      </c>
      <c r="F88" s="164" t="s">
        <v>526</v>
      </c>
      <c r="G88" s="165" t="s">
        <v>222</v>
      </c>
      <c r="H88" s="166">
        <v>1</v>
      </c>
      <c r="I88" s="167"/>
      <c r="J88" s="168">
        <f t="shared" si="0"/>
        <v>0</v>
      </c>
      <c r="K88" s="164" t="s">
        <v>35</v>
      </c>
      <c r="L88" s="169"/>
      <c r="M88" s="170" t="s">
        <v>35</v>
      </c>
      <c r="N88" s="171" t="s">
        <v>47</v>
      </c>
      <c r="O88" s="62"/>
      <c r="P88" s="158">
        <f t="shared" si="1"/>
        <v>0</v>
      </c>
      <c r="Q88" s="158">
        <v>0</v>
      </c>
      <c r="R88" s="158">
        <f t="shared" si="2"/>
        <v>0</v>
      </c>
      <c r="S88" s="158">
        <v>0</v>
      </c>
      <c r="T88" s="159">
        <f t="shared" si="3"/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0" t="s">
        <v>193</v>
      </c>
      <c r="AT88" s="160" t="s">
        <v>198</v>
      </c>
      <c r="AU88" s="160" t="s">
        <v>76</v>
      </c>
      <c r="AY88" s="15" t="s">
        <v>183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15" t="s">
        <v>84</v>
      </c>
      <c r="BK88" s="161">
        <f t="shared" si="9"/>
        <v>0</v>
      </c>
      <c r="BL88" s="15" t="s">
        <v>182</v>
      </c>
      <c r="BM88" s="160" t="s">
        <v>209</v>
      </c>
    </row>
    <row r="89" spans="1:65" s="2" customFormat="1" ht="16.5" customHeight="1">
      <c r="A89" s="32"/>
      <c r="B89" s="33"/>
      <c r="C89" s="162" t="s">
        <v>197</v>
      </c>
      <c r="D89" s="162" t="s">
        <v>198</v>
      </c>
      <c r="E89" s="163" t="s">
        <v>527</v>
      </c>
      <c r="F89" s="164" t="s">
        <v>528</v>
      </c>
      <c r="G89" s="165" t="s">
        <v>222</v>
      </c>
      <c r="H89" s="166">
        <v>1</v>
      </c>
      <c r="I89" s="167"/>
      <c r="J89" s="168">
        <f t="shared" si="0"/>
        <v>0</v>
      </c>
      <c r="K89" s="164" t="s">
        <v>35</v>
      </c>
      <c r="L89" s="169"/>
      <c r="M89" s="170" t="s">
        <v>35</v>
      </c>
      <c r="N89" s="171" t="s">
        <v>47</v>
      </c>
      <c r="O89" s="62"/>
      <c r="P89" s="158">
        <f t="shared" si="1"/>
        <v>0</v>
      </c>
      <c r="Q89" s="158">
        <v>0</v>
      </c>
      <c r="R89" s="158">
        <f t="shared" si="2"/>
        <v>0</v>
      </c>
      <c r="S89" s="158">
        <v>0</v>
      </c>
      <c r="T89" s="159">
        <f t="shared" si="3"/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0" t="s">
        <v>193</v>
      </c>
      <c r="AT89" s="160" t="s">
        <v>198</v>
      </c>
      <c r="AU89" s="160" t="s">
        <v>76</v>
      </c>
      <c r="AY89" s="15" t="s">
        <v>183</v>
      </c>
      <c r="BE89" s="161">
        <f t="shared" si="4"/>
        <v>0</v>
      </c>
      <c r="BF89" s="161">
        <f t="shared" si="5"/>
        <v>0</v>
      </c>
      <c r="BG89" s="161">
        <f t="shared" si="6"/>
        <v>0</v>
      </c>
      <c r="BH89" s="161">
        <f t="shared" si="7"/>
        <v>0</v>
      </c>
      <c r="BI89" s="161">
        <f t="shared" si="8"/>
        <v>0</v>
      </c>
      <c r="BJ89" s="15" t="s">
        <v>84</v>
      </c>
      <c r="BK89" s="161">
        <f t="shared" si="9"/>
        <v>0</v>
      </c>
      <c r="BL89" s="15" t="s">
        <v>182</v>
      </c>
      <c r="BM89" s="160" t="s">
        <v>210</v>
      </c>
    </row>
    <row r="90" spans="1:65" s="2" customFormat="1" ht="16.5" customHeight="1">
      <c r="A90" s="32"/>
      <c r="B90" s="33"/>
      <c r="C90" s="162" t="s">
        <v>211</v>
      </c>
      <c r="D90" s="162" t="s">
        <v>198</v>
      </c>
      <c r="E90" s="163" t="s">
        <v>529</v>
      </c>
      <c r="F90" s="164" t="s">
        <v>530</v>
      </c>
      <c r="G90" s="165" t="s">
        <v>222</v>
      </c>
      <c r="H90" s="166">
        <v>1</v>
      </c>
      <c r="I90" s="167"/>
      <c r="J90" s="168">
        <f t="shared" si="0"/>
        <v>0</v>
      </c>
      <c r="K90" s="164" t="s">
        <v>35</v>
      </c>
      <c r="L90" s="169"/>
      <c r="M90" s="170" t="s">
        <v>35</v>
      </c>
      <c r="N90" s="171" t="s">
        <v>47</v>
      </c>
      <c r="O90" s="62"/>
      <c r="P90" s="158">
        <f t="shared" si="1"/>
        <v>0</v>
      </c>
      <c r="Q90" s="158">
        <v>0</v>
      </c>
      <c r="R90" s="158">
        <f t="shared" si="2"/>
        <v>0</v>
      </c>
      <c r="S90" s="158">
        <v>0</v>
      </c>
      <c r="T90" s="159">
        <f t="shared" si="3"/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0" t="s">
        <v>193</v>
      </c>
      <c r="AT90" s="160" t="s">
        <v>198</v>
      </c>
      <c r="AU90" s="160" t="s">
        <v>76</v>
      </c>
      <c r="AY90" s="15" t="s">
        <v>183</v>
      </c>
      <c r="BE90" s="161">
        <f t="shared" si="4"/>
        <v>0</v>
      </c>
      <c r="BF90" s="161">
        <f t="shared" si="5"/>
        <v>0</v>
      </c>
      <c r="BG90" s="161">
        <f t="shared" si="6"/>
        <v>0</v>
      </c>
      <c r="BH90" s="161">
        <f t="shared" si="7"/>
        <v>0</v>
      </c>
      <c r="BI90" s="161">
        <f t="shared" si="8"/>
        <v>0</v>
      </c>
      <c r="BJ90" s="15" t="s">
        <v>84</v>
      </c>
      <c r="BK90" s="161">
        <f t="shared" si="9"/>
        <v>0</v>
      </c>
      <c r="BL90" s="15" t="s">
        <v>182</v>
      </c>
      <c r="BM90" s="160" t="s">
        <v>214</v>
      </c>
    </row>
    <row r="91" spans="1:65" s="2" customFormat="1" ht="16.5" customHeight="1">
      <c r="A91" s="32"/>
      <c r="B91" s="33"/>
      <c r="C91" s="162" t="s">
        <v>201</v>
      </c>
      <c r="D91" s="162" t="s">
        <v>198</v>
      </c>
      <c r="E91" s="163" t="s">
        <v>531</v>
      </c>
      <c r="F91" s="164" t="s">
        <v>532</v>
      </c>
      <c r="G91" s="165" t="s">
        <v>222</v>
      </c>
      <c r="H91" s="166">
        <v>2</v>
      </c>
      <c r="I91" s="167"/>
      <c r="J91" s="168">
        <f t="shared" si="0"/>
        <v>0</v>
      </c>
      <c r="K91" s="164" t="s">
        <v>35</v>
      </c>
      <c r="L91" s="169"/>
      <c r="M91" s="170" t="s">
        <v>35</v>
      </c>
      <c r="N91" s="171" t="s">
        <v>47</v>
      </c>
      <c r="O91" s="62"/>
      <c r="P91" s="158">
        <f t="shared" si="1"/>
        <v>0</v>
      </c>
      <c r="Q91" s="158">
        <v>0</v>
      </c>
      <c r="R91" s="158">
        <f t="shared" si="2"/>
        <v>0</v>
      </c>
      <c r="S91" s="158">
        <v>0</v>
      </c>
      <c r="T91" s="159">
        <f t="shared" si="3"/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0" t="s">
        <v>193</v>
      </c>
      <c r="AT91" s="160" t="s">
        <v>198</v>
      </c>
      <c r="AU91" s="160" t="s">
        <v>76</v>
      </c>
      <c r="AY91" s="15" t="s">
        <v>183</v>
      </c>
      <c r="BE91" s="161">
        <f t="shared" si="4"/>
        <v>0</v>
      </c>
      <c r="BF91" s="161">
        <f t="shared" si="5"/>
        <v>0</v>
      </c>
      <c r="BG91" s="161">
        <f t="shared" si="6"/>
        <v>0</v>
      </c>
      <c r="BH91" s="161">
        <f t="shared" si="7"/>
        <v>0</v>
      </c>
      <c r="BI91" s="161">
        <f t="shared" si="8"/>
        <v>0</v>
      </c>
      <c r="BJ91" s="15" t="s">
        <v>84</v>
      </c>
      <c r="BK91" s="161">
        <f t="shared" si="9"/>
        <v>0</v>
      </c>
      <c r="BL91" s="15" t="s">
        <v>182</v>
      </c>
      <c r="BM91" s="160" t="s">
        <v>218</v>
      </c>
    </row>
    <row r="92" spans="1:65" s="2" customFormat="1" ht="16.5" customHeight="1">
      <c r="A92" s="32"/>
      <c r="B92" s="33"/>
      <c r="C92" s="162" t="s">
        <v>219</v>
      </c>
      <c r="D92" s="162" t="s">
        <v>198</v>
      </c>
      <c r="E92" s="163" t="s">
        <v>533</v>
      </c>
      <c r="F92" s="164" t="s">
        <v>534</v>
      </c>
      <c r="G92" s="165" t="s">
        <v>222</v>
      </c>
      <c r="H92" s="166">
        <v>2</v>
      </c>
      <c r="I92" s="167"/>
      <c r="J92" s="168">
        <f t="shared" si="0"/>
        <v>0</v>
      </c>
      <c r="K92" s="164" t="s">
        <v>35</v>
      </c>
      <c r="L92" s="169"/>
      <c r="M92" s="170" t="s">
        <v>35</v>
      </c>
      <c r="N92" s="171" t="s">
        <v>47</v>
      </c>
      <c r="O92" s="62"/>
      <c r="P92" s="158">
        <f t="shared" si="1"/>
        <v>0</v>
      </c>
      <c r="Q92" s="158">
        <v>0</v>
      </c>
      <c r="R92" s="158">
        <f t="shared" si="2"/>
        <v>0</v>
      </c>
      <c r="S92" s="158">
        <v>0</v>
      </c>
      <c r="T92" s="159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0" t="s">
        <v>193</v>
      </c>
      <c r="AT92" s="160" t="s">
        <v>198</v>
      </c>
      <c r="AU92" s="160" t="s">
        <v>76</v>
      </c>
      <c r="AY92" s="15" t="s">
        <v>183</v>
      </c>
      <c r="BE92" s="161">
        <f t="shared" si="4"/>
        <v>0</v>
      </c>
      <c r="BF92" s="161">
        <f t="shared" si="5"/>
        <v>0</v>
      </c>
      <c r="BG92" s="161">
        <f t="shared" si="6"/>
        <v>0</v>
      </c>
      <c r="BH92" s="161">
        <f t="shared" si="7"/>
        <v>0</v>
      </c>
      <c r="BI92" s="161">
        <f t="shared" si="8"/>
        <v>0</v>
      </c>
      <c r="BJ92" s="15" t="s">
        <v>84</v>
      </c>
      <c r="BK92" s="161">
        <f t="shared" si="9"/>
        <v>0</v>
      </c>
      <c r="BL92" s="15" t="s">
        <v>182</v>
      </c>
      <c r="BM92" s="160" t="s">
        <v>223</v>
      </c>
    </row>
    <row r="93" spans="1:65" s="2" customFormat="1" ht="16.5" customHeight="1">
      <c r="A93" s="32"/>
      <c r="B93" s="33"/>
      <c r="C93" s="162" t="s">
        <v>203</v>
      </c>
      <c r="D93" s="162" t="s">
        <v>198</v>
      </c>
      <c r="E93" s="163" t="s">
        <v>535</v>
      </c>
      <c r="F93" s="164" t="s">
        <v>536</v>
      </c>
      <c r="G93" s="165" t="s">
        <v>217</v>
      </c>
      <c r="H93" s="166">
        <v>15.19</v>
      </c>
      <c r="I93" s="167"/>
      <c r="J93" s="168">
        <f t="shared" si="0"/>
        <v>0</v>
      </c>
      <c r="K93" s="164" t="s">
        <v>35</v>
      </c>
      <c r="L93" s="169"/>
      <c r="M93" s="170" t="s">
        <v>35</v>
      </c>
      <c r="N93" s="171" t="s">
        <v>47</v>
      </c>
      <c r="O93" s="62"/>
      <c r="P93" s="158">
        <f t="shared" si="1"/>
        <v>0</v>
      </c>
      <c r="Q93" s="158">
        <v>0</v>
      </c>
      <c r="R93" s="158">
        <f t="shared" si="2"/>
        <v>0</v>
      </c>
      <c r="S93" s="158">
        <v>0</v>
      </c>
      <c r="T93" s="159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0" t="s">
        <v>193</v>
      </c>
      <c r="AT93" s="160" t="s">
        <v>198</v>
      </c>
      <c r="AU93" s="160" t="s">
        <v>76</v>
      </c>
      <c r="AY93" s="15" t="s">
        <v>183</v>
      </c>
      <c r="BE93" s="161">
        <f t="shared" si="4"/>
        <v>0</v>
      </c>
      <c r="BF93" s="161">
        <f t="shared" si="5"/>
        <v>0</v>
      </c>
      <c r="BG93" s="161">
        <f t="shared" si="6"/>
        <v>0</v>
      </c>
      <c r="BH93" s="161">
        <f t="shared" si="7"/>
        <v>0</v>
      </c>
      <c r="BI93" s="161">
        <f t="shared" si="8"/>
        <v>0</v>
      </c>
      <c r="BJ93" s="15" t="s">
        <v>84</v>
      </c>
      <c r="BK93" s="161">
        <f t="shared" si="9"/>
        <v>0</v>
      </c>
      <c r="BL93" s="15" t="s">
        <v>182</v>
      </c>
      <c r="BM93" s="160" t="s">
        <v>275</v>
      </c>
    </row>
    <row r="94" spans="1:65" s="2" customFormat="1" ht="16.5" customHeight="1">
      <c r="A94" s="32"/>
      <c r="B94" s="33"/>
      <c r="C94" s="162" t="s">
        <v>8</v>
      </c>
      <c r="D94" s="162" t="s">
        <v>198</v>
      </c>
      <c r="E94" s="163" t="s">
        <v>537</v>
      </c>
      <c r="F94" s="164" t="s">
        <v>538</v>
      </c>
      <c r="G94" s="165" t="s">
        <v>217</v>
      </c>
      <c r="H94" s="166">
        <v>4</v>
      </c>
      <c r="I94" s="167"/>
      <c r="J94" s="168">
        <f t="shared" si="0"/>
        <v>0</v>
      </c>
      <c r="K94" s="164" t="s">
        <v>35</v>
      </c>
      <c r="L94" s="169"/>
      <c r="M94" s="170" t="s">
        <v>35</v>
      </c>
      <c r="N94" s="171" t="s">
        <v>47</v>
      </c>
      <c r="O94" s="62"/>
      <c r="P94" s="158">
        <f t="shared" si="1"/>
        <v>0</v>
      </c>
      <c r="Q94" s="158">
        <v>0</v>
      </c>
      <c r="R94" s="158">
        <f t="shared" si="2"/>
        <v>0</v>
      </c>
      <c r="S94" s="158">
        <v>0</v>
      </c>
      <c r="T94" s="159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0" t="s">
        <v>193</v>
      </c>
      <c r="AT94" s="160" t="s">
        <v>198</v>
      </c>
      <c r="AU94" s="160" t="s">
        <v>76</v>
      </c>
      <c r="AY94" s="15" t="s">
        <v>183</v>
      </c>
      <c r="BE94" s="161">
        <f t="shared" si="4"/>
        <v>0</v>
      </c>
      <c r="BF94" s="161">
        <f t="shared" si="5"/>
        <v>0</v>
      </c>
      <c r="BG94" s="161">
        <f t="shared" si="6"/>
        <v>0</v>
      </c>
      <c r="BH94" s="161">
        <f t="shared" si="7"/>
        <v>0</v>
      </c>
      <c r="BI94" s="161">
        <f t="shared" si="8"/>
        <v>0</v>
      </c>
      <c r="BJ94" s="15" t="s">
        <v>84</v>
      </c>
      <c r="BK94" s="161">
        <f t="shared" si="9"/>
        <v>0</v>
      </c>
      <c r="BL94" s="15" t="s">
        <v>182</v>
      </c>
      <c r="BM94" s="160" t="s">
        <v>227</v>
      </c>
    </row>
    <row r="95" spans="1:65" s="2" customFormat="1" ht="16.5" customHeight="1">
      <c r="A95" s="32"/>
      <c r="B95" s="33"/>
      <c r="C95" s="162" t="s">
        <v>204</v>
      </c>
      <c r="D95" s="162" t="s">
        <v>198</v>
      </c>
      <c r="E95" s="163" t="s">
        <v>539</v>
      </c>
      <c r="F95" s="164" t="s">
        <v>540</v>
      </c>
      <c r="G95" s="165" t="s">
        <v>208</v>
      </c>
      <c r="H95" s="166">
        <v>0.06</v>
      </c>
      <c r="I95" s="167"/>
      <c r="J95" s="168">
        <f t="shared" si="0"/>
        <v>0</v>
      </c>
      <c r="K95" s="164" t="s">
        <v>35</v>
      </c>
      <c r="L95" s="169"/>
      <c r="M95" s="170" t="s">
        <v>35</v>
      </c>
      <c r="N95" s="171" t="s">
        <v>47</v>
      </c>
      <c r="O95" s="62"/>
      <c r="P95" s="158">
        <f t="shared" si="1"/>
        <v>0</v>
      </c>
      <c r="Q95" s="158">
        <v>0</v>
      </c>
      <c r="R95" s="158">
        <f t="shared" si="2"/>
        <v>0</v>
      </c>
      <c r="S95" s="158">
        <v>0</v>
      </c>
      <c r="T95" s="159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0" t="s">
        <v>193</v>
      </c>
      <c r="AT95" s="160" t="s">
        <v>198</v>
      </c>
      <c r="AU95" s="160" t="s">
        <v>76</v>
      </c>
      <c r="AY95" s="15" t="s">
        <v>183</v>
      </c>
      <c r="BE95" s="161">
        <f t="shared" si="4"/>
        <v>0</v>
      </c>
      <c r="BF95" s="161">
        <f t="shared" si="5"/>
        <v>0</v>
      </c>
      <c r="BG95" s="161">
        <f t="shared" si="6"/>
        <v>0</v>
      </c>
      <c r="BH95" s="161">
        <f t="shared" si="7"/>
        <v>0</v>
      </c>
      <c r="BI95" s="161">
        <f t="shared" si="8"/>
        <v>0</v>
      </c>
      <c r="BJ95" s="15" t="s">
        <v>84</v>
      </c>
      <c r="BK95" s="161">
        <f t="shared" si="9"/>
        <v>0</v>
      </c>
      <c r="BL95" s="15" t="s">
        <v>182</v>
      </c>
      <c r="BM95" s="160" t="s">
        <v>232</v>
      </c>
    </row>
    <row r="96" spans="1:65" s="2" customFormat="1" ht="16.5" customHeight="1">
      <c r="A96" s="32"/>
      <c r="B96" s="33"/>
      <c r="C96" s="162" t="s">
        <v>236</v>
      </c>
      <c r="D96" s="162" t="s">
        <v>198</v>
      </c>
      <c r="E96" s="163" t="s">
        <v>541</v>
      </c>
      <c r="F96" s="164" t="s">
        <v>542</v>
      </c>
      <c r="G96" s="165" t="s">
        <v>189</v>
      </c>
      <c r="H96" s="166">
        <v>0.72</v>
      </c>
      <c r="I96" s="167"/>
      <c r="J96" s="168">
        <f t="shared" si="0"/>
        <v>0</v>
      </c>
      <c r="K96" s="164" t="s">
        <v>35</v>
      </c>
      <c r="L96" s="169"/>
      <c r="M96" s="170" t="s">
        <v>35</v>
      </c>
      <c r="N96" s="171" t="s">
        <v>47</v>
      </c>
      <c r="O96" s="62"/>
      <c r="P96" s="158">
        <f t="shared" si="1"/>
        <v>0</v>
      </c>
      <c r="Q96" s="158">
        <v>0</v>
      </c>
      <c r="R96" s="158">
        <f t="shared" si="2"/>
        <v>0</v>
      </c>
      <c r="S96" s="158">
        <v>0</v>
      </c>
      <c r="T96" s="159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60" t="s">
        <v>193</v>
      </c>
      <c r="AT96" s="160" t="s">
        <v>198</v>
      </c>
      <c r="AU96" s="160" t="s">
        <v>76</v>
      </c>
      <c r="AY96" s="15" t="s">
        <v>183</v>
      </c>
      <c r="BE96" s="161">
        <f t="shared" si="4"/>
        <v>0</v>
      </c>
      <c r="BF96" s="161">
        <f t="shared" si="5"/>
        <v>0</v>
      </c>
      <c r="BG96" s="161">
        <f t="shared" si="6"/>
        <v>0</v>
      </c>
      <c r="BH96" s="161">
        <f t="shared" si="7"/>
        <v>0</v>
      </c>
      <c r="BI96" s="161">
        <f t="shared" si="8"/>
        <v>0</v>
      </c>
      <c r="BJ96" s="15" t="s">
        <v>84</v>
      </c>
      <c r="BK96" s="161">
        <f t="shared" si="9"/>
        <v>0</v>
      </c>
      <c r="BL96" s="15" t="s">
        <v>182</v>
      </c>
      <c r="BM96" s="160" t="s">
        <v>235</v>
      </c>
    </row>
    <row r="97" spans="1:65" s="2" customFormat="1" ht="16.5" customHeight="1">
      <c r="A97" s="32"/>
      <c r="B97" s="33"/>
      <c r="C97" s="162" t="s">
        <v>209</v>
      </c>
      <c r="D97" s="162" t="s">
        <v>198</v>
      </c>
      <c r="E97" s="163" t="s">
        <v>543</v>
      </c>
      <c r="F97" s="164" t="s">
        <v>544</v>
      </c>
      <c r="G97" s="165" t="s">
        <v>180</v>
      </c>
      <c r="H97" s="166">
        <v>80</v>
      </c>
      <c r="I97" s="167"/>
      <c r="J97" s="168">
        <f t="shared" si="0"/>
        <v>0</v>
      </c>
      <c r="K97" s="164" t="s">
        <v>181</v>
      </c>
      <c r="L97" s="169"/>
      <c r="M97" s="170" t="s">
        <v>35</v>
      </c>
      <c r="N97" s="171" t="s">
        <v>47</v>
      </c>
      <c r="O97" s="62"/>
      <c r="P97" s="158">
        <f t="shared" si="1"/>
        <v>0</v>
      </c>
      <c r="Q97" s="158">
        <v>0</v>
      </c>
      <c r="R97" s="158">
        <f t="shared" si="2"/>
        <v>0</v>
      </c>
      <c r="S97" s="158">
        <v>0</v>
      </c>
      <c r="T97" s="159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0" t="s">
        <v>193</v>
      </c>
      <c r="AT97" s="160" t="s">
        <v>198</v>
      </c>
      <c r="AU97" s="160" t="s">
        <v>76</v>
      </c>
      <c r="AY97" s="15" t="s">
        <v>183</v>
      </c>
      <c r="BE97" s="161">
        <f t="shared" si="4"/>
        <v>0</v>
      </c>
      <c r="BF97" s="161">
        <f t="shared" si="5"/>
        <v>0</v>
      </c>
      <c r="BG97" s="161">
        <f t="shared" si="6"/>
        <v>0</v>
      </c>
      <c r="BH97" s="161">
        <f t="shared" si="7"/>
        <v>0</v>
      </c>
      <c r="BI97" s="161">
        <f t="shared" si="8"/>
        <v>0</v>
      </c>
      <c r="BJ97" s="15" t="s">
        <v>84</v>
      </c>
      <c r="BK97" s="161">
        <f t="shared" si="9"/>
        <v>0</v>
      </c>
      <c r="BL97" s="15" t="s">
        <v>182</v>
      </c>
      <c r="BM97" s="160" t="s">
        <v>285</v>
      </c>
    </row>
    <row r="98" spans="1:65" s="2" customFormat="1" ht="16.5" customHeight="1">
      <c r="A98" s="32"/>
      <c r="B98" s="33"/>
      <c r="C98" s="162" t="s">
        <v>241</v>
      </c>
      <c r="D98" s="162" t="s">
        <v>198</v>
      </c>
      <c r="E98" s="163" t="s">
        <v>545</v>
      </c>
      <c r="F98" s="164" t="s">
        <v>546</v>
      </c>
      <c r="G98" s="165" t="s">
        <v>180</v>
      </c>
      <c r="H98" s="166">
        <v>230</v>
      </c>
      <c r="I98" s="167"/>
      <c r="J98" s="168">
        <f t="shared" si="0"/>
        <v>0</v>
      </c>
      <c r="K98" s="164" t="s">
        <v>181</v>
      </c>
      <c r="L98" s="169"/>
      <c r="M98" s="170" t="s">
        <v>35</v>
      </c>
      <c r="N98" s="171" t="s">
        <v>47</v>
      </c>
      <c r="O98" s="62"/>
      <c r="P98" s="158">
        <f t="shared" si="1"/>
        <v>0</v>
      </c>
      <c r="Q98" s="158">
        <v>0</v>
      </c>
      <c r="R98" s="158">
        <f t="shared" si="2"/>
        <v>0</v>
      </c>
      <c r="S98" s="158">
        <v>0</v>
      </c>
      <c r="T98" s="159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60" t="s">
        <v>193</v>
      </c>
      <c r="AT98" s="160" t="s">
        <v>198</v>
      </c>
      <c r="AU98" s="160" t="s">
        <v>76</v>
      </c>
      <c r="AY98" s="15" t="s">
        <v>183</v>
      </c>
      <c r="BE98" s="161">
        <f t="shared" si="4"/>
        <v>0</v>
      </c>
      <c r="BF98" s="161">
        <f t="shared" si="5"/>
        <v>0</v>
      </c>
      <c r="BG98" s="161">
        <f t="shared" si="6"/>
        <v>0</v>
      </c>
      <c r="BH98" s="161">
        <f t="shared" si="7"/>
        <v>0</v>
      </c>
      <c r="BI98" s="161">
        <f t="shared" si="8"/>
        <v>0</v>
      </c>
      <c r="BJ98" s="15" t="s">
        <v>84</v>
      </c>
      <c r="BK98" s="161">
        <f t="shared" si="9"/>
        <v>0</v>
      </c>
      <c r="BL98" s="15" t="s">
        <v>182</v>
      </c>
      <c r="BM98" s="160" t="s">
        <v>240</v>
      </c>
    </row>
    <row r="99" spans="1:65" s="2" customFormat="1" ht="16.5" customHeight="1">
      <c r="A99" s="32"/>
      <c r="B99" s="33"/>
      <c r="C99" s="162" t="s">
        <v>210</v>
      </c>
      <c r="D99" s="162" t="s">
        <v>198</v>
      </c>
      <c r="E99" s="163" t="s">
        <v>547</v>
      </c>
      <c r="F99" s="164" t="s">
        <v>548</v>
      </c>
      <c r="G99" s="165" t="s">
        <v>180</v>
      </c>
      <c r="H99" s="166">
        <v>5</v>
      </c>
      <c r="I99" s="167"/>
      <c r="J99" s="168">
        <f t="shared" si="0"/>
        <v>0</v>
      </c>
      <c r="K99" s="164" t="s">
        <v>181</v>
      </c>
      <c r="L99" s="169"/>
      <c r="M99" s="170" t="s">
        <v>35</v>
      </c>
      <c r="N99" s="171" t="s">
        <v>47</v>
      </c>
      <c r="O99" s="62"/>
      <c r="P99" s="158">
        <f t="shared" si="1"/>
        <v>0</v>
      </c>
      <c r="Q99" s="158">
        <v>0</v>
      </c>
      <c r="R99" s="158">
        <f t="shared" si="2"/>
        <v>0</v>
      </c>
      <c r="S99" s="158">
        <v>0</v>
      </c>
      <c r="T99" s="159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0" t="s">
        <v>193</v>
      </c>
      <c r="AT99" s="160" t="s">
        <v>198</v>
      </c>
      <c r="AU99" s="160" t="s">
        <v>76</v>
      </c>
      <c r="AY99" s="15" t="s">
        <v>183</v>
      </c>
      <c r="BE99" s="161">
        <f t="shared" si="4"/>
        <v>0</v>
      </c>
      <c r="BF99" s="161">
        <f t="shared" si="5"/>
        <v>0</v>
      </c>
      <c r="BG99" s="161">
        <f t="shared" si="6"/>
        <v>0</v>
      </c>
      <c r="BH99" s="161">
        <f t="shared" si="7"/>
        <v>0</v>
      </c>
      <c r="BI99" s="161">
        <f t="shared" si="8"/>
        <v>0</v>
      </c>
      <c r="BJ99" s="15" t="s">
        <v>84</v>
      </c>
      <c r="BK99" s="161">
        <f t="shared" si="9"/>
        <v>0</v>
      </c>
      <c r="BL99" s="15" t="s">
        <v>182</v>
      </c>
      <c r="BM99" s="160" t="s">
        <v>286</v>
      </c>
    </row>
    <row r="100" spans="1:65" s="2" customFormat="1" ht="16.5" customHeight="1">
      <c r="A100" s="32"/>
      <c r="B100" s="33"/>
      <c r="C100" s="162" t="s">
        <v>7</v>
      </c>
      <c r="D100" s="162" t="s">
        <v>198</v>
      </c>
      <c r="E100" s="163" t="s">
        <v>549</v>
      </c>
      <c r="F100" s="164" t="s">
        <v>550</v>
      </c>
      <c r="G100" s="165" t="s">
        <v>208</v>
      </c>
      <c r="H100" s="166">
        <v>94.5</v>
      </c>
      <c r="I100" s="167"/>
      <c r="J100" s="168">
        <f t="shared" si="0"/>
        <v>0</v>
      </c>
      <c r="K100" s="164" t="s">
        <v>181</v>
      </c>
      <c r="L100" s="169"/>
      <c r="M100" s="170" t="s">
        <v>35</v>
      </c>
      <c r="N100" s="171" t="s">
        <v>47</v>
      </c>
      <c r="O100" s="62"/>
      <c r="P100" s="158">
        <f t="shared" si="1"/>
        <v>0</v>
      </c>
      <c r="Q100" s="158">
        <v>1</v>
      </c>
      <c r="R100" s="158">
        <f t="shared" si="2"/>
        <v>94.5</v>
      </c>
      <c r="S100" s="158">
        <v>0</v>
      </c>
      <c r="T100" s="159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60" t="s">
        <v>193</v>
      </c>
      <c r="AT100" s="160" t="s">
        <v>198</v>
      </c>
      <c r="AU100" s="160" t="s">
        <v>76</v>
      </c>
      <c r="AY100" s="15" t="s">
        <v>183</v>
      </c>
      <c r="BE100" s="161">
        <f t="shared" si="4"/>
        <v>0</v>
      </c>
      <c r="BF100" s="161">
        <f t="shared" si="5"/>
        <v>0</v>
      </c>
      <c r="BG100" s="161">
        <f t="shared" si="6"/>
        <v>0</v>
      </c>
      <c r="BH100" s="161">
        <f t="shared" si="7"/>
        <v>0</v>
      </c>
      <c r="BI100" s="161">
        <f t="shared" si="8"/>
        <v>0</v>
      </c>
      <c r="BJ100" s="15" t="s">
        <v>84</v>
      </c>
      <c r="BK100" s="161">
        <f t="shared" si="9"/>
        <v>0</v>
      </c>
      <c r="BL100" s="15" t="s">
        <v>182</v>
      </c>
      <c r="BM100" s="160" t="s">
        <v>244</v>
      </c>
    </row>
    <row r="101" spans="1:65" s="2" customFormat="1" ht="16.5" customHeight="1">
      <c r="A101" s="32"/>
      <c r="B101" s="33"/>
      <c r="C101" s="162" t="s">
        <v>214</v>
      </c>
      <c r="D101" s="162" t="s">
        <v>198</v>
      </c>
      <c r="E101" s="163" t="s">
        <v>212</v>
      </c>
      <c r="F101" s="164" t="s">
        <v>213</v>
      </c>
      <c r="G101" s="165" t="s">
        <v>208</v>
      </c>
      <c r="H101" s="166">
        <v>18.899999999999999</v>
      </c>
      <c r="I101" s="167"/>
      <c r="J101" s="168">
        <f t="shared" si="0"/>
        <v>0</v>
      </c>
      <c r="K101" s="164" t="s">
        <v>181</v>
      </c>
      <c r="L101" s="169"/>
      <c r="M101" s="170" t="s">
        <v>35</v>
      </c>
      <c r="N101" s="171" t="s">
        <v>47</v>
      </c>
      <c r="O101" s="62"/>
      <c r="P101" s="158">
        <f t="shared" si="1"/>
        <v>0</v>
      </c>
      <c r="Q101" s="158">
        <v>1</v>
      </c>
      <c r="R101" s="158">
        <f t="shared" si="2"/>
        <v>18.899999999999999</v>
      </c>
      <c r="S101" s="158">
        <v>0</v>
      </c>
      <c r="T101" s="159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60" t="s">
        <v>193</v>
      </c>
      <c r="AT101" s="160" t="s">
        <v>198</v>
      </c>
      <c r="AU101" s="160" t="s">
        <v>76</v>
      </c>
      <c r="AY101" s="15" t="s">
        <v>183</v>
      </c>
      <c r="BE101" s="161">
        <f t="shared" si="4"/>
        <v>0</v>
      </c>
      <c r="BF101" s="161">
        <f t="shared" si="5"/>
        <v>0</v>
      </c>
      <c r="BG101" s="161">
        <f t="shared" si="6"/>
        <v>0</v>
      </c>
      <c r="BH101" s="161">
        <f t="shared" si="7"/>
        <v>0</v>
      </c>
      <c r="BI101" s="161">
        <f t="shared" si="8"/>
        <v>0</v>
      </c>
      <c r="BJ101" s="15" t="s">
        <v>84</v>
      </c>
      <c r="BK101" s="161">
        <f t="shared" si="9"/>
        <v>0</v>
      </c>
      <c r="BL101" s="15" t="s">
        <v>182</v>
      </c>
      <c r="BM101" s="160" t="s">
        <v>247</v>
      </c>
    </row>
    <row r="102" spans="1:65" s="2" customFormat="1" ht="16.5" customHeight="1">
      <c r="A102" s="32"/>
      <c r="B102" s="33"/>
      <c r="C102" s="162" t="s">
        <v>255</v>
      </c>
      <c r="D102" s="162" t="s">
        <v>198</v>
      </c>
      <c r="E102" s="163" t="s">
        <v>551</v>
      </c>
      <c r="F102" s="164" t="s">
        <v>552</v>
      </c>
      <c r="G102" s="165" t="s">
        <v>208</v>
      </c>
      <c r="H102" s="166">
        <v>5.67</v>
      </c>
      <c r="I102" s="167"/>
      <c r="J102" s="168">
        <f t="shared" si="0"/>
        <v>0</v>
      </c>
      <c r="K102" s="164" t="s">
        <v>181</v>
      </c>
      <c r="L102" s="169"/>
      <c r="M102" s="170" t="s">
        <v>35</v>
      </c>
      <c r="N102" s="171" t="s">
        <v>47</v>
      </c>
      <c r="O102" s="62"/>
      <c r="P102" s="158">
        <f t="shared" si="1"/>
        <v>0</v>
      </c>
      <c r="Q102" s="158">
        <v>1</v>
      </c>
      <c r="R102" s="158">
        <f t="shared" si="2"/>
        <v>5.67</v>
      </c>
      <c r="S102" s="158">
        <v>0</v>
      </c>
      <c r="T102" s="159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60" t="s">
        <v>193</v>
      </c>
      <c r="AT102" s="160" t="s">
        <v>198</v>
      </c>
      <c r="AU102" s="160" t="s">
        <v>76</v>
      </c>
      <c r="AY102" s="15" t="s">
        <v>183</v>
      </c>
      <c r="BE102" s="161">
        <f t="shared" si="4"/>
        <v>0</v>
      </c>
      <c r="BF102" s="161">
        <f t="shared" si="5"/>
        <v>0</v>
      </c>
      <c r="BG102" s="161">
        <f t="shared" si="6"/>
        <v>0</v>
      </c>
      <c r="BH102" s="161">
        <f t="shared" si="7"/>
        <v>0</v>
      </c>
      <c r="BI102" s="161">
        <f t="shared" si="8"/>
        <v>0</v>
      </c>
      <c r="BJ102" s="15" t="s">
        <v>84</v>
      </c>
      <c r="BK102" s="161">
        <f t="shared" si="9"/>
        <v>0</v>
      </c>
      <c r="BL102" s="15" t="s">
        <v>182</v>
      </c>
      <c r="BM102" s="160" t="s">
        <v>251</v>
      </c>
    </row>
    <row r="103" spans="1:65" s="2" customFormat="1" ht="16.5" customHeight="1">
      <c r="A103" s="32"/>
      <c r="B103" s="33"/>
      <c r="C103" s="162" t="s">
        <v>218</v>
      </c>
      <c r="D103" s="162" t="s">
        <v>198</v>
      </c>
      <c r="E103" s="163" t="s">
        <v>553</v>
      </c>
      <c r="F103" s="164" t="s">
        <v>554</v>
      </c>
      <c r="G103" s="165" t="s">
        <v>208</v>
      </c>
      <c r="H103" s="166">
        <v>821.2</v>
      </c>
      <c r="I103" s="167"/>
      <c r="J103" s="168">
        <f t="shared" si="0"/>
        <v>0</v>
      </c>
      <c r="K103" s="164" t="s">
        <v>35</v>
      </c>
      <c r="L103" s="169"/>
      <c r="M103" s="170" t="s">
        <v>35</v>
      </c>
      <c r="N103" s="171" t="s">
        <v>47</v>
      </c>
      <c r="O103" s="62"/>
      <c r="P103" s="158">
        <f t="shared" si="1"/>
        <v>0</v>
      </c>
      <c r="Q103" s="158">
        <v>0</v>
      </c>
      <c r="R103" s="158">
        <f t="shared" si="2"/>
        <v>0</v>
      </c>
      <c r="S103" s="158">
        <v>0</v>
      </c>
      <c r="T103" s="159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60" t="s">
        <v>193</v>
      </c>
      <c r="AT103" s="160" t="s">
        <v>198</v>
      </c>
      <c r="AU103" s="160" t="s">
        <v>76</v>
      </c>
      <c r="AY103" s="15" t="s">
        <v>183</v>
      </c>
      <c r="BE103" s="161">
        <f t="shared" si="4"/>
        <v>0</v>
      </c>
      <c r="BF103" s="161">
        <f t="shared" si="5"/>
        <v>0</v>
      </c>
      <c r="BG103" s="161">
        <f t="shared" si="6"/>
        <v>0</v>
      </c>
      <c r="BH103" s="161">
        <f t="shared" si="7"/>
        <v>0</v>
      </c>
      <c r="BI103" s="161">
        <f t="shared" si="8"/>
        <v>0</v>
      </c>
      <c r="BJ103" s="15" t="s">
        <v>84</v>
      </c>
      <c r="BK103" s="161">
        <f t="shared" si="9"/>
        <v>0</v>
      </c>
      <c r="BL103" s="15" t="s">
        <v>182</v>
      </c>
      <c r="BM103" s="160" t="s">
        <v>254</v>
      </c>
    </row>
    <row r="104" spans="1:65" s="2" customFormat="1" ht="16.5" customHeight="1">
      <c r="A104" s="32"/>
      <c r="B104" s="33"/>
      <c r="C104" s="162" t="s">
        <v>263</v>
      </c>
      <c r="D104" s="162" t="s">
        <v>198</v>
      </c>
      <c r="E104" s="163" t="s">
        <v>555</v>
      </c>
      <c r="F104" s="164" t="s">
        <v>556</v>
      </c>
      <c r="G104" s="165" t="s">
        <v>222</v>
      </c>
      <c r="H104" s="166">
        <v>74</v>
      </c>
      <c r="I104" s="167"/>
      <c r="J104" s="168">
        <f t="shared" si="0"/>
        <v>0</v>
      </c>
      <c r="K104" s="164" t="s">
        <v>181</v>
      </c>
      <c r="L104" s="169"/>
      <c r="M104" s="170" t="s">
        <v>35</v>
      </c>
      <c r="N104" s="171" t="s">
        <v>47</v>
      </c>
      <c r="O104" s="62"/>
      <c r="P104" s="158">
        <f t="shared" si="1"/>
        <v>0</v>
      </c>
      <c r="Q104" s="158">
        <v>5.8999999999999997E-2</v>
      </c>
      <c r="R104" s="158">
        <f t="shared" si="2"/>
        <v>4.3659999999999997</v>
      </c>
      <c r="S104" s="158">
        <v>0</v>
      </c>
      <c r="T104" s="159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60" t="s">
        <v>193</v>
      </c>
      <c r="AT104" s="160" t="s">
        <v>198</v>
      </c>
      <c r="AU104" s="160" t="s">
        <v>76</v>
      </c>
      <c r="AY104" s="15" t="s">
        <v>183</v>
      </c>
      <c r="BE104" s="161">
        <f t="shared" si="4"/>
        <v>0</v>
      </c>
      <c r="BF104" s="161">
        <f t="shared" si="5"/>
        <v>0</v>
      </c>
      <c r="BG104" s="161">
        <f t="shared" si="6"/>
        <v>0</v>
      </c>
      <c r="BH104" s="161">
        <f t="shared" si="7"/>
        <v>0</v>
      </c>
      <c r="BI104" s="161">
        <f t="shared" si="8"/>
        <v>0</v>
      </c>
      <c r="BJ104" s="15" t="s">
        <v>84</v>
      </c>
      <c r="BK104" s="161">
        <f t="shared" si="9"/>
        <v>0</v>
      </c>
      <c r="BL104" s="15" t="s">
        <v>182</v>
      </c>
      <c r="BM104" s="160" t="s">
        <v>258</v>
      </c>
    </row>
    <row r="105" spans="1:65" s="2" customFormat="1" ht="16.5" customHeight="1">
      <c r="A105" s="32"/>
      <c r="B105" s="33"/>
      <c r="C105" s="162" t="s">
        <v>223</v>
      </c>
      <c r="D105" s="162" t="s">
        <v>198</v>
      </c>
      <c r="E105" s="163" t="s">
        <v>557</v>
      </c>
      <c r="F105" s="164" t="s">
        <v>558</v>
      </c>
      <c r="G105" s="165" t="s">
        <v>189</v>
      </c>
      <c r="H105" s="166">
        <v>4</v>
      </c>
      <c r="I105" s="167"/>
      <c r="J105" s="168">
        <f t="shared" si="0"/>
        <v>0</v>
      </c>
      <c r="K105" s="164" t="s">
        <v>181</v>
      </c>
      <c r="L105" s="169"/>
      <c r="M105" s="170" t="s">
        <v>35</v>
      </c>
      <c r="N105" s="171" t="s">
        <v>47</v>
      </c>
      <c r="O105" s="62"/>
      <c r="P105" s="158">
        <f t="shared" si="1"/>
        <v>0</v>
      </c>
      <c r="Q105" s="158">
        <v>2.4289999999999998</v>
      </c>
      <c r="R105" s="158">
        <f t="shared" si="2"/>
        <v>9.7159999999999993</v>
      </c>
      <c r="S105" s="158">
        <v>0</v>
      </c>
      <c r="T105" s="159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60" t="s">
        <v>193</v>
      </c>
      <c r="AT105" s="160" t="s">
        <v>198</v>
      </c>
      <c r="AU105" s="160" t="s">
        <v>76</v>
      </c>
      <c r="AY105" s="15" t="s">
        <v>183</v>
      </c>
      <c r="BE105" s="161">
        <f t="shared" si="4"/>
        <v>0</v>
      </c>
      <c r="BF105" s="161">
        <f t="shared" si="5"/>
        <v>0</v>
      </c>
      <c r="BG105" s="161">
        <f t="shared" si="6"/>
        <v>0</v>
      </c>
      <c r="BH105" s="161">
        <f t="shared" si="7"/>
        <v>0</v>
      </c>
      <c r="BI105" s="161">
        <f t="shared" si="8"/>
        <v>0</v>
      </c>
      <c r="BJ105" s="15" t="s">
        <v>84</v>
      </c>
      <c r="BK105" s="161">
        <f t="shared" si="9"/>
        <v>0</v>
      </c>
      <c r="BL105" s="15" t="s">
        <v>182</v>
      </c>
      <c r="BM105" s="160" t="s">
        <v>261</v>
      </c>
    </row>
    <row r="106" spans="1:65" s="2" customFormat="1" ht="16.5" customHeight="1">
      <c r="A106" s="32"/>
      <c r="B106" s="33"/>
      <c r="C106" s="162" t="s">
        <v>271</v>
      </c>
      <c r="D106" s="162" t="s">
        <v>198</v>
      </c>
      <c r="E106" s="163" t="s">
        <v>559</v>
      </c>
      <c r="F106" s="164" t="s">
        <v>560</v>
      </c>
      <c r="G106" s="165" t="s">
        <v>189</v>
      </c>
      <c r="H106" s="166">
        <v>36</v>
      </c>
      <c r="I106" s="167"/>
      <c r="J106" s="168">
        <f t="shared" si="0"/>
        <v>0</v>
      </c>
      <c r="K106" s="164" t="s">
        <v>181</v>
      </c>
      <c r="L106" s="169"/>
      <c r="M106" s="170" t="s">
        <v>35</v>
      </c>
      <c r="N106" s="171" t="s">
        <v>47</v>
      </c>
      <c r="O106" s="62"/>
      <c r="P106" s="158">
        <f t="shared" si="1"/>
        <v>0</v>
      </c>
      <c r="Q106" s="158">
        <v>2.4289999999999998</v>
      </c>
      <c r="R106" s="158">
        <f t="shared" si="2"/>
        <v>87.443999999999988</v>
      </c>
      <c r="S106" s="158">
        <v>0</v>
      </c>
      <c r="T106" s="159">
        <f t="shared" si="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60" t="s">
        <v>193</v>
      </c>
      <c r="AT106" s="160" t="s">
        <v>198</v>
      </c>
      <c r="AU106" s="160" t="s">
        <v>76</v>
      </c>
      <c r="AY106" s="15" t="s">
        <v>183</v>
      </c>
      <c r="BE106" s="161">
        <f t="shared" si="4"/>
        <v>0</v>
      </c>
      <c r="BF106" s="161">
        <f t="shared" si="5"/>
        <v>0</v>
      </c>
      <c r="BG106" s="161">
        <f t="shared" si="6"/>
        <v>0</v>
      </c>
      <c r="BH106" s="161">
        <f t="shared" si="7"/>
        <v>0</v>
      </c>
      <c r="BI106" s="161">
        <f t="shared" si="8"/>
        <v>0</v>
      </c>
      <c r="BJ106" s="15" t="s">
        <v>84</v>
      </c>
      <c r="BK106" s="161">
        <f t="shared" si="9"/>
        <v>0</v>
      </c>
      <c r="BL106" s="15" t="s">
        <v>182</v>
      </c>
      <c r="BM106" s="160" t="s">
        <v>266</v>
      </c>
    </row>
    <row r="107" spans="1:65" s="2" customFormat="1" ht="36">
      <c r="A107" s="32"/>
      <c r="B107" s="33"/>
      <c r="C107" s="149" t="s">
        <v>275</v>
      </c>
      <c r="D107" s="149" t="s">
        <v>177</v>
      </c>
      <c r="E107" s="150" t="s">
        <v>191</v>
      </c>
      <c r="F107" s="151" t="s">
        <v>192</v>
      </c>
      <c r="G107" s="152" t="s">
        <v>189</v>
      </c>
      <c r="H107" s="153">
        <v>112.5</v>
      </c>
      <c r="I107" s="154"/>
      <c r="J107" s="155">
        <f t="shared" si="0"/>
        <v>0</v>
      </c>
      <c r="K107" s="151" t="s">
        <v>181</v>
      </c>
      <c r="L107" s="37"/>
      <c r="M107" s="156" t="s">
        <v>35</v>
      </c>
      <c r="N107" s="157" t="s">
        <v>47</v>
      </c>
      <c r="O107" s="62"/>
      <c r="P107" s="158">
        <f t="shared" si="1"/>
        <v>0</v>
      </c>
      <c r="Q107" s="158">
        <v>0</v>
      </c>
      <c r="R107" s="158">
        <f t="shared" si="2"/>
        <v>0</v>
      </c>
      <c r="S107" s="158">
        <v>0</v>
      </c>
      <c r="T107" s="159">
        <f t="shared" si="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60" t="s">
        <v>182</v>
      </c>
      <c r="AT107" s="160" t="s">
        <v>177</v>
      </c>
      <c r="AU107" s="160" t="s">
        <v>76</v>
      </c>
      <c r="AY107" s="15" t="s">
        <v>183</v>
      </c>
      <c r="BE107" s="161">
        <f t="shared" si="4"/>
        <v>0</v>
      </c>
      <c r="BF107" s="161">
        <f t="shared" si="5"/>
        <v>0</v>
      </c>
      <c r="BG107" s="161">
        <f t="shared" si="6"/>
        <v>0</v>
      </c>
      <c r="BH107" s="161">
        <f t="shared" si="7"/>
        <v>0</v>
      </c>
      <c r="BI107" s="161">
        <f t="shared" si="8"/>
        <v>0</v>
      </c>
      <c r="BJ107" s="15" t="s">
        <v>84</v>
      </c>
      <c r="BK107" s="161">
        <f t="shared" si="9"/>
        <v>0</v>
      </c>
      <c r="BL107" s="15" t="s">
        <v>182</v>
      </c>
      <c r="BM107" s="160" t="s">
        <v>269</v>
      </c>
    </row>
    <row r="108" spans="1:65" s="2" customFormat="1" ht="36">
      <c r="A108" s="32"/>
      <c r="B108" s="33"/>
      <c r="C108" s="149" t="s">
        <v>279</v>
      </c>
      <c r="D108" s="149" t="s">
        <v>177</v>
      </c>
      <c r="E108" s="150" t="s">
        <v>561</v>
      </c>
      <c r="F108" s="151" t="s">
        <v>562</v>
      </c>
      <c r="G108" s="152" t="s">
        <v>189</v>
      </c>
      <c r="H108" s="153">
        <v>111.6</v>
      </c>
      <c r="I108" s="154"/>
      <c r="J108" s="155">
        <f t="shared" si="0"/>
        <v>0</v>
      </c>
      <c r="K108" s="151" t="s">
        <v>181</v>
      </c>
      <c r="L108" s="37"/>
      <c r="M108" s="156" t="s">
        <v>35</v>
      </c>
      <c r="N108" s="157" t="s">
        <v>47</v>
      </c>
      <c r="O108" s="62"/>
      <c r="P108" s="158">
        <f t="shared" si="1"/>
        <v>0</v>
      </c>
      <c r="Q108" s="158">
        <v>0</v>
      </c>
      <c r="R108" s="158">
        <f t="shared" si="2"/>
        <v>0</v>
      </c>
      <c r="S108" s="158">
        <v>0</v>
      </c>
      <c r="T108" s="159">
        <f t="shared" si="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60" t="s">
        <v>182</v>
      </c>
      <c r="AT108" s="160" t="s">
        <v>177</v>
      </c>
      <c r="AU108" s="160" t="s">
        <v>76</v>
      </c>
      <c r="AY108" s="15" t="s">
        <v>183</v>
      </c>
      <c r="BE108" s="161">
        <f t="shared" si="4"/>
        <v>0</v>
      </c>
      <c r="BF108" s="161">
        <f t="shared" si="5"/>
        <v>0</v>
      </c>
      <c r="BG108" s="161">
        <f t="shared" si="6"/>
        <v>0</v>
      </c>
      <c r="BH108" s="161">
        <f t="shared" si="7"/>
        <v>0</v>
      </c>
      <c r="BI108" s="161">
        <f t="shared" si="8"/>
        <v>0</v>
      </c>
      <c r="BJ108" s="15" t="s">
        <v>84</v>
      </c>
      <c r="BK108" s="161">
        <f t="shared" si="9"/>
        <v>0</v>
      </c>
      <c r="BL108" s="15" t="s">
        <v>182</v>
      </c>
      <c r="BM108" s="160" t="s">
        <v>274</v>
      </c>
    </row>
    <row r="109" spans="1:65" s="2" customFormat="1" ht="24">
      <c r="A109" s="32"/>
      <c r="B109" s="33"/>
      <c r="C109" s="149" t="s">
        <v>227</v>
      </c>
      <c r="D109" s="149" t="s">
        <v>177</v>
      </c>
      <c r="E109" s="150" t="s">
        <v>195</v>
      </c>
      <c r="F109" s="151" t="s">
        <v>196</v>
      </c>
      <c r="G109" s="152" t="s">
        <v>180</v>
      </c>
      <c r="H109" s="153">
        <v>450</v>
      </c>
      <c r="I109" s="154"/>
      <c r="J109" s="155">
        <f t="shared" si="0"/>
        <v>0</v>
      </c>
      <c r="K109" s="151" t="s">
        <v>181</v>
      </c>
      <c r="L109" s="37"/>
      <c r="M109" s="156" t="s">
        <v>35</v>
      </c>
      <c r="N109" s="157" t="s">
        <v>47</v>
      </c>
      <c r="O109" s="62"/>
      <c r="P109" s="158">
        <f t="shared" si="1"/>
        <v>0</v>
      </c>
      <c r="Q109" s="158">
        <v>0</v>
      </c>
      <c r="R109" s="158">
        <f t="shared" si="2"/>
        <v>0</v>
      </c>
      <c r="S109" s="158">
        <v>0</v>
      </c>
      <c r="T109" s="159">
        <f t="shared" si="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60" t="s">
        <v>182</v>
      </c>
      <c r="AT109" s="160" t="s">
        <v>177</v>
      </c>
      <c r="AU109" s="160" t="s">
        <v>76</v>
      </c>
      <c r="AY109" s="15" t="s">
        <v>183</v>
      </c>
      <c r="BE109" s="161">
        <f t="shared" si="4"/>
        <v>0</v>
      </c>
      <c r="BF109" s="161">
        <f t="shared" si="5"/>
        <v>0</v>
      </c>
      <c r="BG109" s="161">
        <f t="shared" si="6"/>
        <v>0</v>
      </c>
      <c r="BH109" s="161">
        <f t="shared" si="7"/>
        <v>0</v>
      </c>
      <c r="BI109" s="161">
        <f t="shared" si="8"/>
        <v>0</v>
      </c>
      <c r="BJ109" s="15" t="s">
        <v>84</v>
      </c>
      <c r="BK109" s="161">
        <f t="shared" si="9"/>
        <v>0</v>
      </c>
      <c r="BL109" s="15" t="s">
        <v>182</v>
      </c>
      <c r="BM109" s="160" t="s">
        <v>278</v>
      </c>
    </row>
    <row r="110" spans="1:65" s="2" customFormat="1" ht="24">
      <c r="A110" s="32"/>
      <c r="B110" s="33"/>
      <c r="C110" s="149" t="s">
        <v>402</v>
      </c>
      <c r="D110" s="149" t="s">
        <v>177</v>
      </c>
      <c r="E110" s="150" t="s">
        <v>563</v>
      </c>
      <c r="F110" s="151" t="s">
        <v>564</v>
      </c>
      <c r="G110" s="152" t="s">
        <v>189</v>
      </c>
      <c r="H110" s="153">
        <v>410.6</v>
      </c>
      <c r="I110" s="154"/>
      <c r="J110" s="155">
        <f t="shared" si="0"/>
        <v>0</v>
      </c>
      <c r="K110" s="151" t="s">
        <v>181</v>
      </c>
      <c r="L110" s="37"/>
      <c r="M110" s="156" t="s">
        <v>35</v>
      </c>
      <c r="N110" s="157" t="s">
        <v>47</v>
      </c>
      <c r="O110" s="62"/>
      <c r="P110" s="158">
        <f t="shared" si="1"/>
        <v>0</v>
      </c>
      <c r="Q110" s="158">
        <v>0</v>
      </c>
      <c r="R110" s="158">
        <f t="shared" si="2"/>
        <v>0</v>
      </c>
      <c r="S110" s="158">
        <v>0</v>
      </c>
      <c r="T110" s="159">
        <f t="shared" si="3"/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60" t="s">
        <v>182</v>
      </c>
      <c r="AT110" s="160" t="s">
        <v>177</v>
      </c>
      <c r="AU110" s="160" t="s">
        <v>76</v>
      </c>
      <c r="AY110" s="15" t="s">
        <v>183</v>
      </c>
      <c r="BE110" s="161">
        <f t="shared" si="4"/>
        <v>0</v>
      </c>
      <c r="BF110" s="161">
        <f t="shared" si="5"/>
        <v>0</v>
      </c>
      <c r="BG110" s="161">
        <f t="shared" si="6"/>
        <v>0</v>
      </c>
      <c r="BH110" s="161">
        <f t="shared" si="7"/>
        <v>0</v>
      </c>
      <c r="BI110" s="161">
        <f t="shared" si="8"/>
        <v>0</v>
      </c>
      <c r="BJ110" s="15" t="s">
        <v>84</v>
      </c>
      <c r="BK110" s="161">
        <f t="shared" si="9"/>
        <v>0</v>
      </c>
      <c r="BL110" s="15" t="s">
        <v>182</v>
      </c>
      <c r="BM110" s="160" t="s">
        <v>301</v>
      </c>
    </row>
    <row r="111" spans="1:65" s="2" customFormat="1" ht="36">
      <c r="A111" s="32"/>
      <c r="B111" s="33"/>
      <c r="C111" s="149" t="s">
        <v>232</v>
      </c>
      <c r="D111" s="149" t="s">
        <v>177</v>
      </c>
      <c r="E111" s="150" t="s">
        <v>565</v>
      </c>
      <c r="F111" s="151" t="s">
        <v>566</v>
      </c>
      <c r="G111" s="152" t="s">
        <v>180</v>
      </c>
      <c r="H111" s="153">
        <v>315</v>
      </c>
      <c r="I111" s="154"/>
      <c r="J111" s="155">
        <f t="shared" si="0"/>
        <v>0</v>
      </c>
      <c r="K111" s="151" t="s">
        <v>181</v>
      </c>
      <c r="L111" s="37"/>
      <c r="M111" s="156" t="s">
        <v>35</v>
      </c>
      <c r="N111" s="157" t="s">
        <v>47</v>
      </c>
      <c r="O111" s="62"/>
      <c r="P111" s="158">
        <f t="shared" si="1"/>
        <v>0</v>
      </c>
      <c r="Q111" s="158">
        <v>0</v>
      </c>
      <c r="R111" s="158">
        <f t="shared" si="2"/>
        <v>0</v>
      </c>
      <c r="S111" s="158">
        <v>0</v>
      </c>
      <c r="T111" s="159">
        <f t="shared" si="3"/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60" t="s">
        <v>182</v>
      </c>
      <c r="AT111" s="160" t="s">
        <v>177</v>
      </c>
      <c r="AU111" s="160" t="s">
        <v>76</v>
      </c>
      <c r="AY111" s="15" t="s">
        <v>183</v>
      </c>
      <c r="BE111" s="161">
        <f t="shared" si="4"/>
        <v>0</v>
      </c>
      <c r="BF111" s="161">
        <f t="shared" si="5"/>
        <v>0</v>
      </c>
      <c r="BG111" s="161">
        <f t="shared" si="6"/>
        <v>0</v>
      </c>
      <c r="BH111" s="161">
        <f t="shared" si="7"/>
        <v>0</v>
      </c>
      <c r="BI111" s="161">
        <f t="shared" si="8"/>
        <v>0</v>
      </c>
      <c r="BJ111" s="15" t="s">
        <v>84</v>
      </c>
      <c r="BK111" s="161">
        <f t="shared" si="9"/>
        <v>0</v>
      </c>
      <c r="BL111" s="15" t="s">
        <v>182</v>
      </c>
      <c r="BM111" s="160" t="s">
        <v>280</v>
      </c>
    </row>
    <row r="112" spans="1:65" s="2" customFormat="1" ht="19.5">
      <c r="A112" s="32"/>
      <c r="B112" s="33"/>
      <c r="C112" s="34"/>
      <c r="D112" s="172" t="s">
        <v>228</v>
      </c>
      <c r="E112" s="34"/>
      <c r="F112" s="173" t="s">
        <v>567</v>
      </c>
      <c r="G112" s="34"/>
      <c r="H112" s="34"/>
      <c r="I112" s="174"/>
      <c r="J112" s="34"/>
      <c r="K112" s="34"/>
      <c r="L112" s="37"/>
      <c r="M112" s="175"/>
      <c r="N112" s="176"/>
      <c r="O112" s="62"/>
      <c r="P112" s="62"/>
      <c r="Q112" s="62"/>
      <c r="R112" s="62"/>
      <c r="S112" s="62"/>
      <c r="T112" s="63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5" t="s">
        <v>228</v>
      </c>
      <c r="AU112" s="15" t="s">
        <v>76</v>
      </c>
    </row>
    <row r="113" spans="1:65" s="2" customFormat="1" ht="16.5" customHeight="1">
      <c r="A113" s="32"/>
      <c r="B113" s="33"/>
      <c r="C113" s="149" t="s">
        <v>407</v>
      </c>
      <c r="D113" s="149" t="s">
        <v>177</v>
      </c>
      <c r="E113" s="150" t="s">
        <v>568</v>
      </c>
      <c r="F113" s="151" t="s">
        <v>569</v>
      </c>
      <c r="G113" s="152" t="s">
        <v>217</v>
      </c>
      <c r="H113" s="153">
        <v>180</v>
      </c>
      <c r="I113" s="154"/>
      <c r="J113" s="155">
        <f t="shared" ref="J113:J120" si="10">ROUND(I113*H113,2)</f>
        <v>0</v>
      </c>
      <c r="K113" s="151" t="s">
        <v>35</v>
      </c>
      <c r="L113" s="37"/>
      <c r="M113" s="156" t="s">
        <v>35</v>
      </c>
      <c r="N113" s="157" t="s">
        <v>47</v>
      </c>
      <c r="O113" s="62"/>
      <c r="P113" s="158">
        <f t="shared" ref="P113:P120" si="11">O113*H113</f>
        <v>0</v>
      </c>
      <c r="Q113" s="158">
        <v>0</v>
      </c>
      <c r="R113" s="158">
        <f t="shared" ref="R113:R120" si="12">Q113*H113</f>
        <v>0</v>
      </c>
      <c r="S113" s="158">
        <v>0</v>
      </c>
      <c r="T113" s="159">
        <f t="shared" ref="T113:T120" si="13"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60" t="s">
        <v>182</v>
      </c>
      <c r="AT113" s="160" t="s">
        <v>177</v>
      </c>
      <c r="AU113" s="160" t="s">
        <v>76</v>
      </c>
      <c r="AY113" s="15" t="s">
        <v>183</v>
      </c>
      <c r="BE113" s="161">
        <f t="shared" ref="BE113:BE120" si="14">IF(N113="základní",J113,0)</f>
        <v>0</v>
      </c>
      <c r="BF113" s="161">
        <f t="shared" ref="BF113:BF120" si="15">IF(N113="snížená",J113,0)</f>
        <v>0</v>
      </c>
      <c r="BG113" s="161">
        <f t="shared" ref="BG113:BG120" si="16">IF(N113="zákl. přenesená",J113,0)</f>
        <v>0</v>
      </c>
      <c r="BH113" s="161">
        <f t="shared" ref="BH113:BH120" si="17">IF(N113="sníž. přenesená",J113,0)</f>
        <v>0</v>
      </c>
      <c r="BI113" s="161">
        <f t="shared" ref="BI113:BI120" si="18">IF(N113="nulová",J113,0)</f>
        <v>0</v>
      </c>
      <c r="BJ113" s="15" t="s">
        <v>84</v>
      </c>
      <c r="BK113" s="161">
        <f t="shared" ref="BK113:BK120" si="19">ROUND(I113*H113,2)</f>
        <v>0</v>
      </c>
      <c r="BL113" s="15" t="s">
        <v>182</v>
      </c>
      <c r="BM113" s="160" t="s">
        <v>283</v>
      </c>
    </row>
    <row r="114" spans="1:65" s="2" customFormat="1" ht="16.5" customHeight="1">
      <c r="A114" s="32"/>
      <c r="B114" s="33"/>
      <c r="C114" s="149" t="s">
        <v>235</v>
      </c>
      <c r="D114" s="149" t="s">
        <v>177</v>
      </c>
      <c r="E114" s="150" t="s">
        <v>570</v>
      </c>
      <c r="F114" s="151" t="s">
        <v>571</v>
      </c>
      <c r="G114" s="152" t="s">
        <v>217</v>
      </c>
      <c r="H114" s="153">
        <v>6</v>
      </c>
      <c r="I114" s="154"/>
      <c r="J114" s="155">
        <f t="shared" si="10"/>
        <v>0</v>
      </c>
      <c r="K114" s="151" t="s">
        <v>35</v>
      </c>
      <c r="L114" s="37"/>
      <c r="M114" s="156" t="s">
        <v>35</v>
      </c>
      <c r="N114" s="157" t="s">
        <v>47</v>
      </c>
      <c r="O114" s="62"/>
      <c r="P114" s="158">
        <f t="shared" si="11"/>
        <v>0</v>
      </c>
      <c r="Q114" s="158">
        <v>0</v>
      </c>
      <c r="R114" s="158">
        <f t="shared" si="12"/>
        <v>0</v>
      </c>
      <c r="S114" s="158">
        <v>0</v>
      </c>
      <c r="T114" s="159">
        <f t="shared" si="13"/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60" t="s">
        <v>182</v>
      </c>
      <c r="AT114" s="160" t="s">
        <v>177</v>
      </c>
      <c r="AU114" s="160" t="s">
        <v>76</v>
      </c>
      <c r="AY114" s="15" t="s">
        <v>183</v>
      </c>
      <c r="BE114" s="161">
        <f t="shared" si="14"/>
        <v>0</v>
      </c>
      <c r="BF114" s="161">
        <f t="shared" si="15"/>
        <v>0</v>
      </c>
      <c r="BG114" s="161">
        <f t="shared" si="16"/>
        <v>0</v>
      </c>
      <c r="BH114" s="161">
        <f t="shared" si="17"/>
        <v>0</v>
      </c>
      <c r="BI114" s="161">
        <f t="shared" si="18"/>
        <v>0</v>
      </c>
      <c r="BJ114" s="15" t="s">
        <v>84</v>
      </c>
      <c r="BK114" s="161">
        <f t="shared" si="19"/>
        <v>0</v>
      </c>
      <c r="BL114" s="15" t="s">
        <v>182</v>
      </c>
      <c r="BM114" s="160" t="s">
        <v>572</v>
      </c>
    </row>
    <row r="115" spans="1:65" s="2" customFormat="1" ht="16.5" customHeight="1">
      <c r="A115" s="32"/>
      <c r="B115" s="33"/>
      <c r="C115" s="149" t="s">
        <v>412</v>
      </c>
      <c r="D115" s="149" t="s">
        <v>177</v>
      </c>
      <c r="E115" s="150" t="s">
        <v>573</v>
      </c>
      <c r="F115" s="151" t="s">
        <v>574</v>
      </c>
      <c r="G115" s="152" t="s">
        <v>217</v>
      </c>
      <c r="H115" s="153">
        <v>14</v>
      </c>
      <c r="I115" s="154"/>
      <c r="J115" s="155">
        <f t="shared" si="10"/>
        <v>0</v>
      </c>
      <c r="K115" s="151" t="s">
        <v>35</v>
      </c>
      <c r="L115" s="37"/>
      <c r="M115" s="156" t="s">
        <v>35</v>
      </c>
      <c r="N115" s="157" t="s">
        <v>47</v>
      </c>
      <c r="O115" s="62"/>
      <c r="P115" s="158">
        <f t="shared" si="11"/>
        <v>0</v>
      </c>
      <c r="Q115" s="158">
        <v>0</v>
      </c>
      <c r="R115" s="158">
        <f t="shared" si="12"/>
        <v>0</v>
      </c>
      <c r="S115" s="158">
        <v>0</v>
      </c>
      <c r="T115" s="159">
        <f t="shared" si="13"/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60" t="s">
        <v>182</v>
      </c>
      <c r="AT115" s="160" t="s">
        <v>177</v>
      </c>
      <c r="AU115" s="160" t="s">
        <v>76</v>
      </c>
      <c r="AY115" s="15" t="s">
        <v>183</v>
      </c>
      <c r="BE115" s="161">
        <f t="shared" si="14"/>
        <v>0</v>
      </c>
      <c r="BF115" s="161">
        <f t="shared" si="15"/>
        <v>0</v>
      </c>
      <c r="BG115" s="161">
        <f t="shared" si="16"/>
        <v>0</v>
      </c>
      <c r="BH115" s="161">
        <f t="shared" si="17"/>
        <v>0</v>
      </c>
      <c r="BI115" s="161">
        <f t="shared" si="18"/>
        <v>0</v>
      </c>
      <c r="BJ115" s="15" t="s">
        <v>84</v>
      </c>
      <c r="BK115" s="161">
        <f t="shared" si="19"/>
        <v>0</v>
      </c>
      <c r="BL115" s="15" t="s">
        <v>182</v>
      </c>
      <c r="BM115" s="160" t="s">
        <v>373</v>
      </c>
    </row>
    <row r="116" spans="1:65" s="2" customFormat="1" ht="16.5" customHeight="1">
      <c r="A116" s="32"/>
      <c r="B116" s="33"/>
      <c r="C116" s="149" t="s">
        <v>285</v>
      </c>
      <c r="D116" s="149" t="s">
        <v>177</v>
      </c>
      <c r="E116" s="150" t="s">
        <v>575</v>
      </c>
      <c r="F116" s="151" t="s">
        <v>576</v>
      </c>
      <c r="G116" s="152" t="s">
        <v>217</v>
      </c>
      <c r="H116" s="153">
        <v>19.190000000000001</v>
      </c>
      <c r="I116" s="154"/>
      <c r="J116" s="155">
        <f t="shared" si="10"/>
        <v>0</v>
      </c>
      <c r="K116" s="151" t="s">
        <v>35</v>
      </c>
      <c r="L116" s="37"/>
      <c r="M116" s="156" t="s">
        <v>35</v>
      </c>
      <c r="N116" s="157" t="s">
        <v>47</v>
      </c>
      <c r="O116" s="62"/>
      <c r="P116" s="158">
        <f t="shared" si="11"/>
        <v>0</v>
      </c>
      <c r="Q116" s="158">
        <v>0</v>
      </c>
      <c r="R116" s="158">
        <f t="shared" si="12"/>
        <v>0</v>
      </c>
      <c r="S116" s="158">
        <v>0</v>
      </c>
      <c r="T116" s="159">
        <f t="shared" si="13"/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60" t="s">
        <v>182</v>
      </c>
      <c r="AT116" s="160" t="s">
        <v>177</v>
      </c>
      <c r="AU116" s="160" t="s">
        <v>76</v>
      </c>
      <c r="AY116" s="15" t="s">
        <v>183</v>
      </c>
      <c r="BE116" s="161">
        <f t="shared" si="14"/>
        <v>0</v>
      </c>
      <c r="BF116" s="161">
        <f t="shared" si="15"/>
        <v>0</v>
      </c>
      <c r="BG116" s="161">
        <f t="shared" si="16"/>
        <v>0</v>
      </c>
      <c r="BH116" s="161">
        <f t="shared" si="17"/>
        <v>0</v>
      </c>
      <c r="BI116" s="161">
        <f t="shared" si="18"/>
        <v>0</v>
      </c>
      <c r="BJ116" s="15" t="s">
        <v>84</v>
      </c>
      <c r="BK116" s="161">
        <f t="shared" si="19"/>
        <v>0</v>
      </c>
      <c r="BL116" s="15" t="s">
        <v>182</v>
      </c>
      <c r="BM116" s="160" t="s">
        <v>577</v>
      </c>
    </row>
    <row r="117" spans="1:65" s="2" customFormat="1" ht="33" customHeight="1">
      <c r="A117" s="32"/>
      <c r="B117" s="33"/>
      <c r="C117" s="149" t="s">
        <v>415</v>
      </c>
      <c r="D117" s="149" t="s">
        <v>177</v>
      </c>
      <c r="E117" s="150" t="s">
        <v>578</v>
      </c>
      <c r="F117" s="151" t="s">
        <v>579</v>
      </c>
      <c r="G117" s="152" t="s">
        <v>217</v>
      </c>
      <c r="H117" s="153">
        <v>74</v>
      </c>
      <c r="I117" s="154"/>
      <c r="J117" s="155">
        <f t="shared" si="10"/>
        <v>0</v>
      </c>
      <c r="K117" s="151" t="s">
        <v>181</v>
      </c>
      <c r="L117" s="37"/>
      <c r="M117" s="156" t="s">
        <v>35</v>
      </c>
      <c r="N117" s="157" t="s">
        <v>47</v>
      </c>
      <c r="O117" s="62"/>
      <c r="P117" s="158">
        <f t="shared" si="11"/>
        <v>0</v>
      </c>
      <c r="Q117" s="158">
        <v>0</v>
      </c>
      <c r="R117" s="158">
        <f t="shared" si="12"/>
        <v>0</v>
      </c>
      <c r="S117" s="158">
        <v>0</v>
      </c>
      <c r="T117" s="159">
        <f t="shared" si="13"/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60" t="s">
        <v>182</v>
      </c>
      <c r="AT117" s="160" t="s">
        <v>177</v>
      </c>
      <c r="AU117" s="160" t="s">
        <v>76</v>
      </c>
      <c r="AY117" s="15" t="s">
        <v>183</v>
      </c>
      <c r="BE117" s="161">
        <f t="shared" si="14"/>
        <v>0</v>
      </c>
      <c r="BF117" s="161">
        <f t="shared" si="15"/>
        <v>0</v>
      </c>
      <c r="BG117" s="161">
        <f t="shared" si="16"/>
        <v>0</v>
      </c>
      <c r="BH117" s="161">
        <f t="shared" si="17"/>
        <v>0</v>
      </c>
      <c r="BI117" s="161">
        <f t="shared" si="18"/>
        <v>0</v>
      </c>
      <c r="BJ117" s="15" t="s">
        <v>84</v>
      </c>
      <c r="BK117" s="161">
        <f t="shared" si="19"/>
        <v>0</v>
      </c>
      <c r="BL117" s="15" t="s">
        <v>182</v>
      </c>
      <c r="BM117" s="160" t="s">
        <v>376</v>
      </c>
    </row>
    <row r="118" spans="1:65" s="2" customFormat="1" ht="33" customHeight="1">
      <c r="A118" s="32"/>
      <c r="B118" s="33"/>
      <c r="C118" s="149" t="s">
        <v>240</v>
      </c>
      <c r="D118" s="149" t="s">
        <v>177</v>
      </c>
      <c r="E118" s="150" t="s">
        <v>580</v>
      </c>
      <c r="F118" s="151" t="s">
        <v>581</v>
      </c>
      <c r="G118" s="152" t="s">
        <v>180</v>
      </c>
      <c r="H118" s="153">
        <v>315</v>
      </c>
      <c r="I118" s="154"/>
      <c r="J118" s="155">
        <f t="shared" si="10"/>
        <v>0</v>
      </c>
      <c r="K118" s="151" t="s">
        <v>181</v>
      </c>
      <c r="L118" s="37"/>
      <c r="M118" s="156" t="s">
        <v>35</v>
      </c>
      <c r="N118" s="157" t="s">
        <v>47</v>
      </c>
      <c r="O118" s="62"/>
      <c r="P118" s="158">
        <f t="shared" si="11"/>
        <v>0</v>
      </c>
      <c r="Q118" s="158">
        <v>0</v>
      </c>
      <c r="R118" s="158">
        <f t="shared" si="12"/>
        <v>0</v>
      </c>
      <c r="S118" s="158">
        <v>0</v>
      </c>
      <c r="T118" s="159">
        <f t="shared" si="13"/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60" t="s">
        <v>182</v>
      </c>
      <c r="AT118" s="160" t="s">
        <v>177</v>
      </c>
      <c r="AU118" s="160" t="s">
        <v>76</v>
      </c>
      <c r="AY118" s="15" t="s">
        <v>183</v>
      </c>
      <c r="BE118" s="161">
        <f t="shared" si="14"/>
        <v>0</v>
      </c>
      <c r="BF118" s="161">
        <f t="shared" si="15"/>
        <v>0</v>
      </c>
      <c r="BG118" s="161">
        <f t="shared" si="16"/>
        <v>0</v>
      </c>
      <c r="BH118" s="161">
        <f t="shared" si="17"/>
        <v>0</v>
      </c>
      <c r="BI118" s="161">
        <f t="shared" si="18"/>
        <v>0</v>
      </c>
      <c r="BJ118" s="15" t="s">
        <v>84</v>
      </c>
      <c r="BK118" s="161">
        <f t="shared" si="19"/>
        <v>0</v>
      </c>
      <c r="BL118" s="15" t="s">
        <v>182</v>
      </c>
      <c r="BM118" s="160" t="s">
        <v>582</v>
      </c>
    </row>
    <row r="119" spans="1:65" s="2" customFormat="1" ht="33" customHeight="1">
      <c r="A119" s="32"/>
      <c r="B119" s="33"/>
      <c r="C119" s="149" t="s">
        <v>423</v>
      </c>
      <c r="D119" s="149" t="s">
        <v>177</v>
      </c>
      <c r="E119" s="150" t="s">
        <v>583</v>
      </c>
      <c r="F119" s="151" t="s">
        <v>584</v>
      </c>
      <c r="G119" s="152" t="s">
        <v>180</v>
      </c>
      <c r="H119" s="153">
        <v>180</v>
      </c>
      <c r="I119" s="154"/>
      <c r="J119" s="155">
        <f t="shared" si="10"/>
        <v>0</v>
      </c>
      <c r="K119" s="151" t="s">
        <v>181</v>
      </c>
      <c r="L119" s="37"/>
      <c r="M119" s="156" t="s">
        <v>35</v>
      </c>
      <c r="N119" s="157" t="s">
        <v>47</v>
      </c>
      <c r="O119" s="62"/>
      <c r="P119" s="158">
        <f t="shared" si="11"/>
        <v>0</v>
      </c>
      <c r="Q119" s="158">
        <v>0</v>
      </c>
      <c r="R119" s="158">
        <f t="shared" si="12"/>
        <v>0</v>
      </c>
      <c r="S119" s="158">
        <v>0</v>
      </c>
      <c r="T119" s="159">
        <f t="shared" si="13"/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60" t="s">
        <v>182</v>
      </c>
      <c r="AT119" s="160" t="s">
        <v>177</v>
      </c>
      <c r="AU119" s="160" t="s">
        <v>76</v>
      </c>
      <c r="AY119" s="15" t="s">
        <v>183</v>
      </c>
      <c r="BE119" s="161">
        <f t="shared" si="14"/>
        <v>0</v>
      </c>
      <c r="BF119" s="161">
        <f t="shared" si="15"/>
        <v>0</v>
      </c>
      <c r="BG119" s="161">
        <f t="shared" si="16"/>
        <v>0</v>
      </c>
      <c r="BH119" s="161">
        <f t="shared" si="17"/>
        <v>0</v>
      </c>
      <c r="BI119" s="161">
        <f t="shared" si="18"/>
        <v>0</v>
      </c>
      <c r="BJ119" s="15" t="s">
        <v>84</v>
      </c>
      <c r="BK119" s="161">
        <f t="shared" si="19"/>
        <v>0</v>
      </c>
      <c r="BL119" s="15" t="s">
        <v>182</v>
      </c>
      <c r="BM119" s="160" t="s">
        <v>379</v>
      </c>
    </row>
    <row r="120" spans="1:65" s="2" customFormat="1" ht="36">
      <c r="A120" s="32"/>
      <c r="B120" s="33"/>
      <c r="C120" s="149" t="s">
        <v>286</v>
      </c>
      <c r="D120" s="149" t="s">
        <v>177</v>
      </c>
      <c r="E120" s="150" t="s">
        <v>585</v>
      </c>
      <c r="F120" s="151" t="s">
        <v>586</v>
      </c>
      <c r="G120" s="152" t="s">
        <v>217</v>
      </c>
      <c r="H120" s="153">
        <v>180</v>
      </c>
      <c r="I120" s="154"/>
      <c r="J120" s="155">
        <f t="shared" si="10"/>
        <v>0</v>
      </c>
      <c r="K120" s="151" t="s">
        <v>181</v>
      </c>
      <c r="L120" s="37"/>
      <c r="M120" s="156" t="s">
        <v>35</v>
      </c>
      <c r="N120" s="157" t="s">
        <v>47</v>
      </c>
      <c r="O120" s="62"/>
      <c r="P120" s="158">
        <f t="shared" si="11"/>
        <v>0</v>
      </c>
      <c r="Q120" s="158">
        <v>0</v>
      </c>
      <c r="R120" s="158">
        <f t="shared" si="12"/>
        <v>0</v>
      </c>
      <c r="S120" s="158">
        <v>0</v>
      </c>
      <c r="T120" s="159">
        <f t="shared" si="13"/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60" t="s">
        <v>182</v>
      </c>
      <c r="AT120" s="160" t="s">
        <v>177</v>
      </c>
      <c r="AU120" s="160" t="s">
        <v>76</v>
      </c>
      <c r="AY120" s="15" t="s">
        <v>183</v>
      </c>
      <c r="BE120" s="161">
        <f t="shared" si="14"/>
        <v>0</v>
      </c>
      <c r="BF120" s="161">
        <f t="shared" si="15"/>
        <v>0</v>
      </c>
      <c r="BG120" s="161">
        <f t="shared" si="16"/>
        <v>0</v>
      </c>
      <c r="BH120" s="161">
        <f t="shared" si="17"/>
        <v>0</v>
      </c>
      <c r="BI120" s="161">
        <f t="shared" si="18"/>
        <v>0</v>
      </c>
      <c r="BJ120" s="15" t="s">
        <v>84</v>
      </c>
      <c r="BK120" s="161">
        <f t="shared" si="19"/>
        <v>0</v>
      </c>
      <c r="BL120" s="15" t="s">
        <v>182</v>
      </c>
      <c r="BM120" s="160" t="s">
        <v>587</v>
      </c>
    </row>
    <row r="121" spans="1:65" s="2" customFormat="1" ht="19.5">
      <c r="A121" s="32"/>
      <c r="B121" s="33"/>
      <c r="C121" s="34"/>
      <c r="D121" s="172" t="s">
        <v>228</v>
      </c>
      <c r="E121" s="34"/>
      <c r="F121" s="173" t="s">
        <v>588</v>
      </c>
      <c r="G121" s="34"/>
      <c r="H121" s="34"/>
      <c r="I121" s="174"/>
      <c r="J121" s="34"/>
      <c r="K121" s="34"/>
      <c r="L121" s="37"/>
      <c r="M121" s="175"/>
      <c r="N121" s="176"/>
      <c r="O121" s="62"/>
      <c r="P121" s="62"/>
      <c r="Q121" s="62"/>
      <c r="R121" s="62"/>
      <c r="S121" s="62"/>
      <c r="T121" s="63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228</v>
      </c>
      <c r="AU121" s="15" t="s">
        <v>76</v>
      </c>
    </row>
    <row r="122" spans="1:65" s="2" customFormat="1" ht="24">
      <c r="A122" s="32"/>
      <c r="B122" s="33"/>
      <c r="C122" s="149" t="s">
        <v>426</v>
      </c>
      <c r="D122" s="149" t="s">
        <v>177</v>
      </c>
      <c r="E122" s="150" t="s">
        <v>589</v>
      </c>
      <c r="F122" s="151" t="s">
        <v>590</v>
      </c>
      <c r="G122" s="152" t="s">
        <v>208</v>
      </c>
      <c r="H122" s="153">
        <v>172.95599999999999</v>
      </c>
      <c r="I122" s="154"/>
      <c r="J122" s="155">
        <f>ROUND(I122*H122,2)</f>
        <v>0</v>
      </c>
      <c r="K122" s="151" t="s">
        <v>181</v>
      </c>
      <c r="L122" s="37"/>
      <c r="M122" s="156" t="s">
        <v>35</v>
      </c>
      <c r="N122" s="157" t="s">
        <v>47</v>
      </c>
      <c r="O122" s="62"/>
      <c r="P122" s="158">
        <f>O122*H122</f>
        <v>0</v>
      </c>
      <c r="Q122" s="158">
        <v>0</v>
      </c>
      <c r="R122" s="158">
        <f>Q122*H122</f>
        <v>0</v>
      </c>
      <c r="S122" s="158">
        <v>0</v>
      </c>
      <c r="T122" s="159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60" t="s">
        <v>182</v>
      </c>
      <c r="AT122" s="160" t="s">
        <v>177</v>
      </c>
      <c r="AU122" s="160" t="s">
        <v>76</v>
      </c>
      <c r="AY122" s="15" t="s">
        <v>183</v>
      </c>
      <c r="BE122" s="161">
        <f>IF(N122="základní",J122,0)</f>
        <v>0</v>
      </c>
      <c r="BF122" s="161">
        <f>IF(N122="snížená",J122,0)</f>
        <v>0</v>
      </c>
      <c r="BG122" s="161">
        <f>IF(N122="zákl. přenesená",J122,0)</f>
        <v>0</v>
      </c>
      <c r="BH122" s="161">
        <f>IF(N122="sníž. přenesená",J122,0)</f>
        <v>0</v>
      </c>
      <c r="BI122" s="161">
        <f>IF(N122="nulová",J122,0)</f>
        <v>0</v>
      </c>
      <c r="BJ122" s="15" t="s">
        <v>84</v>
      </c>
      <c r="BK122" s="161">
        <f>ROUND(I122*H122,2)</f>
        <v>0</v>
      </c>
      <c r="BL122" s="15" t="s">
        <v>182</v>
      </c>
      <c r="BM122" s="160" t="s">
        <v>382</v>
      </c>
    </row>
    <row r="123" spans="1:65" s="2" customFormat="1" ht="66.75" customHeight="1">
      <c r="A123" s="32"/>
      <c r="B123" s="33"/>
      <c r="C123" s="149" t="s">
        <v>244</v>
      </c>
      <c r="D123" s="149" t="s">
        <v>177</v>
      </c>
      <c r="E123" s="150" t="s">
        <v>456</v>
      </c>
      <c r="F123" s="151" t="s">
        <v>457</v>
      </c>
      <c r="G123" s="152" t="s">
        <v>208</v>
      </c>
      <c r="H123" s="153">
        <v>172.95599999999999</v>
      </c>
      <c r="I123" s="154"/>
      <c r="J123" s="155">
        <f>ROUND(I123*H123,2)</f>
        <v>0</v>
      </c>
      <c r="K123" s="151" t="s">
        <v>181</v>
      </c>
      <c r="L123" s="37"/>
      <c r="M123" s="156" t="s">
        <v>35</v>
      </c>
      <c r="N123" s="157" t="s">
        <v>47</v>
      </c>
      <c r="O123" s="62"/>
      <c r="P123" s="158">
        <f>O123*H123</f>
        <v>0</v>
      </c>
      <c r="Q123" s="158">
        <v>0</v>
      </c>
      <c r="R123" s="158">
        <f>Q123*H123</f>
        <v>0</v>
      </c>
      <c r="S123" s="158">
        <v>0</v>
      </c>
      <c r="T123" s="159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60" t="s">
        <v>182</v>
      </c>
      <c r="AT123" s="160" t="s">
        <v>177</v>
      </c>
      <c r="AU123" s="160" t="s">
        <v>76</v>
      </c>
      <c r="AY123" s="15" t="s">
        <v>183</v>
      </c>
      <c r="BE123" s="161">
        <f>IF(N123="základní",J123,0)</f>
        <v>0</v>
      </c>
      <c r="BF123" s="161">
        <f>IF(N123="snížená",J123,0)</f>
        <v>0</v>
      </c>
      <c r="BG123" s="161">
        <f>IF(N123="zákl. přenesená",J123,0)</f>
        <v>0</v>
      </c>
      <c r="BH123" s="161">
        <f>IF(N123="sníž. přenesená",J123,0)</f>
        <v>0</v>
      </c>
      <c r="BI123" s="161">
        <f>IF(N123="nulová",J123,0)</f>
        <v>0</v>
      </c>
      <c r="BJ123" s="15" t="s">
        <v>84</v>
      </c>
      <c r="BK123" s="161">
        <f>ROUND(I123*H123,2)</f>
        <v>0</v>
      </c>
      <c r="BL123" s="15" t="s">
        <v>182</v>
      </c>
      <c r="BM123" s="160" t="s">
        <v>591</v>
      </c>
    </row>
    <row r="124" spans="1:65" s="2" customFormat="1" ht="19.5">
      <c r="A124" s="32"/>
      <c r="B124" s="33"/>
      <c r="C124" s="34"/>
      <c r="D124" s="172" t="s">
        <v>228</v>
      </c>
      <c r="E124" s="34"/>
      <c r="F124" s="173" t="s">
        <v>270</v>
      </c>
      <c r="G124" s="34"/>
      <c r="H124" s="34"/>
      <c r="I124" s="174"/>
      <c r="J124" s="34"/>
      <c r="K124" s="34"/>
      <c r="L124" s="37"/>
      <c r="M124" s="175"/>
      <c r="N124" s="176"/>
      <c r="O124" s="62"/>
      <c r="P124" s="62"/>
      <c r="Q124" s="62"/>
      <c r="R124" s="62"/>
      <c r="S124" s="62"/>
      <c r="T124" s="63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228</v>
      </c>
      <c r="AU124" s="15" t="s">
        <v>76</v>
      </c>
    </row>
    <row r="125" spans="1:65" s="2" customFormat="1" ht="60">
      <c r="A125" s="32"/>
      <c r="B125" s="33"/>
      <c r="C125" s="149" t="s">
        <v>429</v>
      </c>
      <c r="D125" s="149" t="s">
        <v>177</v>
      </c>
      <c r="E125" s="150" t="s">
        <v>466</v>
      </c>
      <c r="F125" s="151" t="s">
        <v>467</v>
      </c>
      <c r="G125" s="152" t="s">
        <v>208</v>
      </c>
      <c r="H125" s="153">
        <v>46.683999999999997</v>
      </c>
      <c r="I125" s="154"/>
      <c r="J125" s="155">
        <f>ROUND(I125*H125,2)</f>
        <v>0</v>
      </c>
      <c r="K125" s="151" t="s">
        <v>181</v>
      </c>
      <c r="L125" s="37"/>
      <c r="M125" s="156" t="s">
        <v>35</v>
      </c>
      <c r="N125" s="157" t="s">
        <v>47</v>
      </c>
      <c r="O125" s="62"/>
      <c r="P125" s="158">
        <f>O125*H125</f>
        <v>0</v>
      </c>
      <c r="Q125" s="158">
        <v>0</v>
      </c>
      <c r="R125" s="158">
        <f>Q125*H125</f>
        <v>0</v>
      </c>
      <c r="S125" s="158">
        <v>0</v>
      </c>
      <c r="T125" s="159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60" t="s">
        <v>182</v>
      </c>
      <c r="AT125" s="160" t="s">
        <v>177</v>
      </c>
      <c r="AU125" s="160" t="s">
        <v>76</v>
      </c>
      <c r="AY125" s="15" t="s">
        <v>183</v>
      </c>
      <c r="BE125" s="161">
        <f>IF(N125="základní",J125,0)</f>
        <v>0</v>
      </c>
      <c r="BF125" s="161">
        <f>IF(N125="snížená",J125,0)</f>
        <v>0</v>
      </c>
      <c r="BG125" s="161">
        <f>IF(N125="zákl. přenesená",J125,0)</f>
        <v>0</v>
      </c>
      <c r="BH125" s="161">
        <f>IF(N125="sníž. přenesená",J125,0)</f>
        <v>0</v>
      </c>
      <c r="BI125" s="161">
        <f>IF(N125="nulová",J125,0)</f>
        <v>0</v>
      </c>
      <c r="BJ125" s="15" t="s">
        <v>84</v>
      </c>
      <c r="BK125" s="161">
        <f>ROUND(I125*H125,2)</f>
        <v>0</v>
      </c>
      <c r="BL125" s="15" t="s">
        <v>182</v>
      </c>
      <c r="BM125" s="160" t="s">
        <v>385</v>
      </c>
    </row>
    <row r="126" spans="1:65" s="2" customFormat="1" ht="19.5">
      <c r="A126" s="32"/>
      <c r="B126" s="33"/>
      <c r="C126" s="34"/>
      <c r="D126" s="172" t="s">
        <v>228</v>
      </c>
      <c r="E126" s="34"/>
      <c r="F126" s="173" t="s">
        <v>270</v>
      </c>
      <c r="G126" s="34"/>
      <c r="H126" s="34"/>
      <c r="I126" s="174"/>
      <c r="J126" s="34"/>
      <c r="K126" s="34"/>
      <c r="L126" s="37"/>
      <c r="M126" s="175"/>
      <c r="N126" s="176"/>
      <c r="O126" s="62"/>
      <c r="P126" s="62"/>
      <c r="Q126" s="62"/>
      <c r="R126" s="62"/>
      <c r="S126" s="62"/>
      <c r="T126" s="63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228</v>
      </c>
      <c r="AU126" s="15" t="s">
        <v>76</v>
      </c>
    </row>
    <row r="127" spans="1:65" s="2" customFormat="1" ht="60">
      <c r="A127" s="32"/>
      <c r="B127" s="33"/>
      <c r="C127" s="149" t="s">
        <v>247</v>
      </c>
      <c r="D127" s="149" t="s">
        <v>177</v>
      </c>
      <c r="E127" s="150" t="s">
        <v>267</v>
      </c>
      <c r="F127" s="151" t="s">
        <v>268</v>
      </c>
      <c r="G127" s="152" t="s">
        <v>208</v>
      </c>
      <c r="H127" s="153">
        <v>940.27</v>
      </c>
      <c r="I127" s="154"/>
      <c r="J127" s="155">
        <f>ROUND(I127*H127,2)</f>
        <v>0</v>
      </c>
      <c r="K127" s="151" t="s">
        <v>181</v>
      </c>
      <c r="L127" s="37"/>
      <c r="M127" s="156" t="s">
        <v>35</v>
      </c>
      <c r="N127" s="157" t="s">
        <v>47</v>
      </c>
      <c r="O127" s="62"/>
      <c r="P127" s="158">
        <f>O127*H127</f>
        <v>0</v>
      </c>
      <c r="Q127" s="158">
        <v>0</v>
      </c>
      <c r="R127" s="158">
        <f>Q127*H127</f>
        <v>0</v>
      </c>
      <c r="S127" s="158">
        <v>0</v>
      </c>
      <c r="T127" s="159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0" t="s">
        <v>182</v>
      </c>
      <c r="AT127" s="160" t="s">
        <v>177</v>
      </c>
      <c r="AU127" s="160" t="s">
        <v>76</v>
      </c>
      <c r="AY127" s="15" t="s">
        <v>183</v>
      </c>
      <c r="BE127" s="161">
        <f>IF(N127="základní",J127,0)</f>
        <v>0</v>
      </c>
      <c r="BF127" s="161">
        <f>IF(N127="snížená",J127,0)</f>
        <v>0</v>
      </c>
      <c r="BG127" s="161">
        <f>IF(N127="zákl. přenesená",J127,0)</f>
        <v>0</v>
      </c>
      <c r="BH127" s="161">
        <f>IF(N127="sníž. přenesená",J127,0)</f>
        <v>0</v>
      </c>
      <c r="BI127" s="161">
        <f>IF(N127="nulová",J127,0)</f>
        <v>0</v>
      </c>
      <c r="BJ127" s="15" t="s">
        <v>84</v>
      </c>
      <c r="BK127" s="161">
        <f>ROUND(I127*H127,2)</f>
        <v>0</v>
      </c>
      <c r="BL127" s="15" t="s">
        <v>182</v>
      </c>
      <c r="BM127" s="160" t="s">
        <v>592</v>
      </c>
    </row>
    <row r="128" spans="1:65" s="2" customFormat="1" ht="19.5">
      <c r="A128" s="32"/>
      <c r="B128" s="33"/>
      <c r="C128" s="34"/>
      <c r="D128" s="172" t="s">
        <v>228</v>
      </c>
      <c r="E128" s="34"/>
      <c r="F128" s="173" t="s">
        <v>270</v>
      </c>
      <c r="G128" s="34"/>
      <c r="H128" s="34"/>
      <c r="I128" s="174"/>
      <c r="J128" s="34"/>
      <c r="K128" s="34"/>
      <c r="L128" s="37"/>
      <c r="M128" s="175"/>
      <c r="N128" s="176"/>
      <c r="O128" s="62"/>
      <c r="P128" s="62"/>
      <c r="Q128" s="62"/>
      <c r="R128" s="62"/>
      <c r="S128" s="62"/>
      <c r="T128" s="63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228</v>
      </c>
      <c r="AU128" s="15" t="s">
        <v>76</v>
      </c>
    </row>
    <row r="129" spans="1:65" s="2" customFormat="1" ht="66.75" customHeight="1">
      <c r="A129" s="32"/>
      <c r="B129" s="33"/>
      <c r="C129" s="149" t="s">
        <v>432</v>
      </c>
      <c r="D129" s="149" t="s">
        <v>177</v>
      </c>
      <c r="E129" s="150" t="s">
        <v>299</v>
      </c>
      <c r="F129" s="151" t="s">
        <v>300</v>
      </c>
      <c r="G129" s="152" t="s">
        <v>222</v>
      </c>
      <c r="H129" s="153">
        <v>1</v>
      </c>
      <c r="I129" s="154"/>
      <c r="J129" s="155">
        <f>ROUND(I129*H129,2)</f>
        <v>0</v>
      </c>
      <c r="K129" s="151" t="s">
        <v>181</v>
      </c>
      <c r="L129" s="37"/>
      <c r="M129" s="156" t="s">
        <v>35</v>
      </c>
      <c r="N129" s="157" t="s">
        <v>47</v>
      </c>
      <c r="O129" s="62"/>
      <c r="P129" s="158">
        <f>O129*H129</f>
        <v>0</v>
      </c>
      <c r="Q129" s="158">
        <v>0</v>
      </c>
      <c r="R129" s="158">
        <f>Q129*H129</f>
        <v>0</v>
      </c>
      <c r="S129" s="158">
        <v>0</v>
      </c>
      <c r="T129" s="159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0" t="s">
        <v>182</v>
      </c>
      <c r="AT129" s="160" t="s">
        <v>177</v>
      </c>
      <c r="AU129" s="160" t="s">
        <v>76</v>
      </c>
      <c r="AY129" s="15" t="s">
        <v>183</v>
      </c>
      <c r="BE129" s="161">
        <f>IF(N129="základní",J129,0)</f>
        <v>0</v>
      </c>
      <c r="BF129" s="161">
        <f>IF(N129="snížená",J129,0)</f>
        <v>0</v>
      </c>
      <c r="BG129" s="161">
        <f>IF(N129="zákl. přenesená",J129,0)</f>
        <v>0</v>
      </c>
      <c r="BH129" s="161">
        <f>IF(N129="sníž. přenesená",J129,0)</f>
        <v>0</v>
      </c>
      <c r="BI129" s="161">
        <f>IF(N129="nulová",J129,0)</f>
        <v>0</v>
      </c>
      <c r="BJ129" s="15" t="s">
        <v>84</v>
      </c>
      <c r="BK129" s="161">
        <f>ROUND(I129*H129,2)</f>
        <v>0</v>
      </c>
      <c r="BL129" s="15" t="s">
        <v>182</v>
      </c>
      <c r="BM129" s="160" t="s">
        <v>388</v>
      </c>
    </row>
    <row r="130" spans="1:65" s="2" customFormat="1" ht="19.5">
      <c r="A130" s="32"/>
      <c r="B130" s="33"/>
      <c r="C130" s="34"/>
      <c r="D130" s="172" t="s">
        <v>228</v>
      </c>
      <c r="E130" s="34"/>
      <c r="F130" s="173" t="s">
        <v>302</v>
      </c>
      <c r="G130" s="34"/>
      <c r="H130" s="34"/>
      <c r="I130" s="174"/>
      <c r="J130" s="34"/>
      <c r="K130" s="34"/>
      <c r="L130" s="37"/>
      <c r="M130" s="175"/>
      <c r="N130" s="176"/>
      <c r="O130" s="62"/>
      <c r="P130" s="62"/>
      <c r="Q130" s="62"/>
      <c r="R130" s="62"/>
      <c r="S130" s="62"/>
      <c r="T130" s="63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228</v>
      </c>
      <c r="AU130" s="15" t="s">
        <v>76</v>
      </c>
    </row>
    <row r="131" spans="1:65" s="2" customFormat="1" ht="60">
      <c r="A131" s="32"/>
      <c r="B131" s="33"/>
      <c r="C131" s="149" t="s">
        <v>251</v>
      </c>
      <c r="D131" s="149" t="s">
        <v>177</v>
      </c>
      <c r="E131" s="150" t="s">
        <v>267</v>
      </c>
      <c r="F131" s="151" t="s">
        <v>268</v>
      </c>
      <c r="G131" s="152" t="s">
        <v>208</v>
      </c>
      <c r="H131" s="153">
        <v>88</v>
      </c>
      <c r="I131" s="154"/>
      <c r="J131" s="155">
        <f>ROUND(I131*H131,2)</f>
        <v>0</v>
      </c>
      <c r="K131" s="151" t="s">
        <v>181</v>
      </c>
      <c r="L131" s="37"/>
      <c r="M131" s="156" t="s">
        <v>35</v>
      </c>
      <c r="N131" s="157" t="s">
        <v>47</v>
      </c>
      <c r="O131" s="62"/>
      <c r="P131" s="158">
        <f>O131*H131</f>
        <v>0</v>
      </c>
      <c r="Q131" s="158">
        <v>0</v>
      </c>
      <c r="R131" s="158">
        <f>Q131*H131</f>
        <v>0</v>
      </c>
      <c r="S131" s="158">
        <v>0</v>
      </c>
      <c r="T131" s="159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0" t="s">
        <v>182</v>
      </c>
      <c r="AT131" s="160" t="s">
        <v>177</v>
      </c>
      <c r="AU131" s="160" t="s">
        <v>76</v>
      </c>
      <c r="AY131" s="15" t="s">
        <v>183</v>
      </c>
      <c r="BE131" s="161">
        <f>IF(N131="základní",J131,0)</f>
        <v>0</v>
      </c>
      <c r="BF131" s="161">
        <f>IF(N131="snížená",J131,0)</f>
        <v>0</v>
      </c>
      <c r="BG131" s="161">
        <f>IF(N131="zákl. přenesená",J131,0)</f>
        <v>0</v>
      </c>
      <c r="BH131" s="161">
        <f>IF(N131="sníž. přenesená",J131,0)</f>
        <v>0</v>
      </c>
      <c r="BI131" s="161">
        <f>IF(N131="nulová",J131,0)</f>
        <v>0</v>
      </c>
      <c r="BJ131" s="15" t="s">
        <v>84</v>
      </c>
      <c r="BK131" s="161">
        <f>ROUND(I131*H131,2)</f>
        <v>0</v>
      </c>
      <c r="BL131" s="15" t="s">
        <v>182</v>
      </c>
      <c r="BM131" s="160" t="s">
        <v>593</v>
      </c>
    </row>
    <row r="132" spans="1:65" s="2" customFormat="1" ht="19.5">
      <c r="A132" s="32"/>
      <c r="B132" s="33"/>
      <c r="C132" s="34"/>
      <c r="D132" s="172" t="s">
        <v>228</v>
      </c>
      <c r="E132" s="34"/>
      <c r="F132" s="173" t="s">
        <v>270</v>
      </c>
      <c r="G132" s="34"/>
      <c r="H132" s="34"/>
      <c r="I132" s="174"/>
      <c r="J132" s="34"/>
      <c r="K132" s="34"/>
      <c r="L132" s="37"/>
      <c r="M132" s="175"/>
      <c r="N132" s="176"/>
      <c r="O132" s="62"/>
      <c r="P132" s="62"/>
      <c r="Q132" s="62"/>
      <c r="R132" s="62"/>
      <c r="S132" s="62"/>
      <c r="T132" s="63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228</v>
      </c>
      <c r="AU132" s="15" t="s">
        <v>76</v>
      </c>
    </row>
    <row r="133" spans="1:65" s="2" customFormat="1" ht="60">
      <c r="A133" s="32"/>
      <c r="B133" s="33"/>
      <c r="C133" s="149" t="s">
        <v>435</v>
      </c>
      <c r="D133" s="149" t="s">
        <v>177</v>
      </c>
      <c r="E133" s="150" t="s">
        <v>267</v>
      </c>
      <c r="F133" s="151" t="s">
        <v>268</v>
      </c>
      <c r="G133" s="152" t="s">
        <v>208</v>
      </c>
      <c r="H133" s="153">
        <v>448.2</v>
      </c>
      <c r="I133" s="154"/>
      <c r="J133" s="155">
        <f>ROUND(I133*H133,2)</f>
        <v>0</v>
      </c>
      <c r="K133" s="151" t="s">
        <v>181</v>
      </c>
      <c r="L133" s="37"/>
      <c r="M133" s="156" t="s">
        <v>35</v>
      </c>
      <c r="N133" s="157" t="s">
        <v>47</v>
      </c>
      <c r="O133" s="62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0" t="s">
        <v>182</v>
      </c>
      <c r="AT133" s="160" t="s">
        <v>177</v>
      </c>
      <c r="AU133" s="160" t="s">
        <v>76</v>
      </c>
      <c r="AY133" s="15" t="s">
        <v>183</v>
      </c>
      <c r="BE133" s="161">
        <f>IF(N133="základní",J133,0)</f>
        <v>0</v>
      </c>
      <c r="BF133" s="161">
        <f>IF(N133="snížená",J133,0)</f>
        <v>0</v>
      </c>
      <c r="BG133" s="161">
        <f>IF(N133="zákl. přenesená",J133,0)</f>
        <v>0</v>
      </c>
      <c r="BH133" s="161">
        <f>IF(N133="sníž. přenesená",J133,0)</f>
        <v>0</v>
      </c>
      <c r="BI133" s="161">
        <f>IF(N133="nulová",J133,0)</f>
        <v>0</v>
      </c>
      <c r="BJ133" s="15" t="s">
        <v>84</v>
      </c>
      <c r="BK133" s="161">
        <f>ROUND(I133*H133,2)</f>
        <v>0</v>
      </c>
      <c r="BL133" s="15" t="s">
        <v>182</v>
      </c>
      <c r="BM133" s="160" t="s">
        <v>391</v>
      </c>
    </row>
    <row r="134" spans="1:65" s="2" customFormat="1" ht="19.5">
      <c r="A134" s="32"/>
      <c r="B134" s="33"/>
      <c r="C134" s="34"/>
      <c r="D134" s="172" t="s">
        <v>228</v>
      </c>
      <c r="E134" s="34"/>
      <c r="F134" s="173" t="s">
        <v>270</v>
      </c>
      <c r="G134" s="34"/>
      <c r="H134" s="34"/>
      <c r="I134" s="174"/>
      <c r="J134" s="34"/>
      <c r="K134" s="34"/>
      <c r="L134" s="37"/>
      <c r="M134" s="175"/>
      <c r="N134" s="176"/>
      <c r="O134" s="62"/>
      <c r="P134" s="62"/>
      <c r="Q134" s="62"/>
      <c r="R134" s="62"/>
      <c r="S134" s="62"/>
      <c r="T134" s="63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5" t="s">
        <v>228</v>
      </c>
      <c r="AU134" s="15" t="s">
        <v>76</v>
      </c>
    </row>
    <row r="135" spans="1:65" s="2" customFormat="1" ht="48">
      <c r="A135" s="32"/>
      <c r="B135" s="33"/>
      <c r="C135" s="149" t="s">
        <v>254</v>
      </c>
      <c r="D135" s="149" t="s">
        <v>177</v>
      </c>
      <c r="E135" s="150" t="s">
        <v>281</v>
      </c>
      <c r="F135" s="151" t="s">
        <v>282</v>
      </c>
      <c r="G135" s="152" t="s">
        <v>208</v>
      </c>
      <c r="H135" s="153">
        <v>448.2</v>
      </c>
      <c r="I135" s="154"/>
      <c r="J135" s="155">
        <f>ROUND(I135*H135,2)</f>
        <v>0</v>
      </c>
      <c r="K135" s="151" t="s">
        <v>181</v>
      </c>
      <c r="L135" s="37"/>
      <c r="M135" s="177" t="s">
        <v>35</v>
      </c>
      <c r="N135" s="178" t="s">
        <v>47</v>
      </c>
      <c r="O135" s="179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0" t="s">
        <v>182</v>
      </c>
      <c r="AT135" s="160" t="s">
        <v>177</v>
      </c>
      <c r="AU135" s="160" t="s">
        <v>76</v>
      </c>
      <c r="AY135" s="15" t="s">
        <v>183</v>
      </c>
      <c r="BE135" s="161">
        <f>IF(N135="základní",J135,0)</f>
        <v>0</v>
      </c>
      <c r="BF135" s="161">
        <f>IF(N135="snížená",J135,0)</f>
        <v>0</v>
      </c>
      <c r="BG135" s="161">
        <f>IF(N135="zákl. přenesená",J135,0)</f>
        <v>0</v>
      </c>
      <c r="BH135" s="161">
        <f>IF(N135="sníž. přenesená",J135,0)</f>
        <v>0</v>
      </c>
      <c r="BI135" s="161">
        <f>IF(N135="nulová",J135,0)</f>
        <v>0</v>
      </c>
      <c r="BJ135" s="15" t="s">
        <v>84</v>
      </c>
      <c r="BK135" s="161">
        <f>ROUND(I135*H135,2)</f>
        <v>0</v>
      </c>
      <c r="BL135" s="15" t="s">
        <v>182</v>
      </c>
      <c r="BM135" s="160" t="s">
        <v>594</v>
      </c>
    </row>
    <row r="136" spans="1:65" s="2" customFormat="1" ht="6.95" customHeight="1">
      <c r="A136" s="32"/>
      <c r="B136" s="45"/>
      <c r="C136" s="46"/>
      <c r="D136" s="46"/>
      <c r="E136" s="46"/>
      <c r="F136" s="46"/>
      <c r="G136" s="46"/>
      <c r="H136" s="46"/>
      <c r="I136" s="46"/>
      <c r="J136" s="46"/>
      <c r="K136" s="46"/>
      <c r="L136" s="37"/>
      <c r="M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</sheetData>
  <sheetProtection algorithmName="SHA-512" hashValue="f86L87rFEDxflV0gvJx/3Bz3G/jMY/mFURrMFVaGKyxSz+FEkVpGgJSx3V8KwJ9Nqie6t/I9w8GgPeO40Wd3Yg==" saltValue="lPEVjBP67ydGOT+XBFQYq/3dKnE3U5BX5QRVRxVW0nHGy7KZ9nYGR9W+RMf7OnSvFIXzv0WjyA5osishX7DUgQ==" spinCount="100000" sheet="1" objects="1" scenarios="1" formatColumns="0" formatRows="0" autoFilter="0"/>
  <autoFilter ref="C78:K135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5" t="s">
        <v>127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customHeight="1">
      <c r="B4" s="18"/>
      <c r="D4" s="108" t="s">
        <v>157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44" t="str">
        <f>'Rekapitulace stavby'!K6</f>
        <v>Oprava kolejí a výhybek v žst. Volyně.</v>
      </c>
      <c r="F7" s="345"/>
      <c r="G7" s="345"/>
      <c r="H7" s="345"/>
      <c r="L7" s="18"/>
    </row>
    <row r="8" spans="1:46" s="2" customFormat="1" ht="12" customHeight="1">
      <c r="A8" s="32"/>
      <c r="B8" s="37"/>
      <c r="C8" s="32"/>
      <c r="D8" s="110" t="s">
        <v>158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6" t="s">
        <v>595</v>
      </c>
      <c r="F9" s="347"/>
      <c r="G9" s="347"/>
      <c r="H9" s="347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19</v>
      </c>
      <c r="G11" s="32"/>
      <c r="H11" s="32"/>
      <c r="I11" s="110" t="s">
        <v>20</v>
      </c>
      <c r="J11" s="101" t="s">
        <v>21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22</v>
      </c>
      <c r="E12" s="32"/>
      <c r="F12" s="101" t="s">
        <v>23</v>
      </c>
      <c r="G12" s="32"/>
      <c r="H12" s="32"/>
      <c r="I12" s="110" t="s">
        <v>24</v>
      </c>
      <c r="J12" s="112" t="str">
        <f>'Rekapitulace stavby'!AN8</f>
        <v>18. 2. 2021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26</v>
      </c>
      <c r="E14" s="32"/>
      <c r="F14" s="32"/>
      <c r="G14" s="32"/>
      <c r="H14" s="32"/>
      <c r="I14" s="110" t="s">
        <v>27</v>
      </c>
      <c r="J14" s="101" t="str">
        <f>IF('Rekapitulace stavby'!AN10="","",'Rekapitulace stavby'!AN10)</f>
        <v>70994234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tr">
        <f>IF('Rekapitulace stavby'!E11="","",'Rekapitulace stavby'!E11)</f>
        <v xml:space="preserve">Správa železnic, státní organizace, OŘ Plzeň </v>
      </c>
      <c r="F15" s="32"/>
      <c r="G15" s="32"/>
      <c r="H15" s="32"/>
      <c r="I15" s="110" t="s">
        <v>30</v>
      </c>
      <c r="J15" s="101" t="str">
        <f>IF('Rekapitulace stavby'!AN11="","",'Rekapitulace stavby'!AN11)</f>
        <v>CZ70994234</v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32</v>
      </c>
      <c r="E17" s="32"/>
      <c r="F17" s="32"/>
      <c r="G17" s="32"/>
      <c r="H17" s="32"/>
      <c r="I17" s="110" t="s">
        <v>27</v>
      </c>
      <c r="J17" s="28" t="str">
        <f>'Rekapitulace stavby'!AN13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8" t="str">
        <f>'Rekapitulace stavby'!E14</f>
        <v>Vyplň údaj</v>
      </c>
      <c r="F18" s="349"/>
      <c r="G18" s="349"/>
      <c r="H18" s="349"/>
      <c r="I18" s="110" t="s">
        <v>30</v>
      </c>
      <c r="J18" s="28" t="str">
        <f>'Rekapitulace stavby'!AN14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34</v>
      </c>
      <c r="E20" s="32"/>
      <c r="F20" s="32"/>
      <c r="G20" s="32"/>
      <c r="H20" s="32"/>
      <c r="I20" s="110" t="s">
        <v>27</v>
      </c>
      <c r="J20" s="101" t="str">
        <f>IF('Rekapitulace stavby'!AN16="","",'Rekapitulace stavby'!AN16)</f>
        <v/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tr">
        <f>IF('Rekapitulace stavby'!E17="","",'Rekapitulace stavby'!E17)</f>
        <v xml:space="preserve"> </v>
      </c>
      <c r="F21" s="32"/>
      <c r="G21" s="32"/>
      <c r="H21" s="32"/>
      <c r="I21" s="110" t="s">
        <v>30</v>
      </c>
      <c r="J21" s="101" t="str">
        <f>IF('Rekapitulace stavby'!AN17="","",'Rekapitulace stavby'!AN17)</f>
        <v/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38</v>
      </c>
      <c r="E23" s="32"/>
      <c r="F23" s="32"/>
      <c r="G23" s="32"/>
      <c r="H23" s="32"/>
      <c r="I23" s="110" t="s">
        <v>27</v>
      </c>
      <c r="J23" s="101" t="s">
        <v>35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">
        <v>39</v>
      </c>
      <c r="F24" s="32"/>
      <c r="G24" s="32"/>
      <c r="H24" s="32"/>
      <c r="I24" s="110" t="s">
        <v>30</v>
      </c>
      <c r="J24" s="101" t="s">
        <v>35</v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40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50" t="s">
        <v>35</v>
      </c>
      <c r="F27" s="350"/>
      <c r="G27" s="350"/>
      <c r="H27" s="350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42</v>
      </c>
      <c r="E30" s="32"/>
      <c r="F30" s="32"/>
      <c r="G30" s="32"/>
      <c r="H30" s="32"/>
      <c r="I30" s="32"/>
      <c r="J30" s="118">
        <f>ROUND(J79,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44</v>
      </c>
      <c r="G32" s="32"/>
      <c r="H32" s="32"/>
      <c r="I32" s="119" t="s">
        <v>43</v>
      </c>
      <c r="J32" s="119" t="s">
        <v>45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46</v>
      </c>
      <c r="E33" s="110" t="s">
        <v>47</v>
      </c>
      <c r="F33" s="121">
        <f>ROUND((SUM(BE79:BE102)),  2)</f>
        <v>0</v>
      </c>
      <c r="G33" s="32"/>
      <c r="H33" s="32"/>
      <c r="I33" s="122">
        <v>0.21</v>
      </c>
      <c r="J33" s="121">
        <f>ROUND(((SUM(BE79:BE102))*I33),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48</v>
      </c>
      <c r="F34" s="121">
        <f>ROUND((SUM(BF79:BF102)),  2)</f>
        <v>0</v>
      </c>
      <c r="G34" s="32"/>
      <c r="H34" s="32"/>
      <c r="I34" s="122">
        <v>0.15</v>
      </c>
      <c r="J34" s="121">
        <f>ROUND(((SUM(BF79:BF102))*I34),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49</v>
      </c>
      <c r="F35" s="121">
        <f>ROUND((SUM(BG79:BG102)),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50</v>
      </c>
      <c r="F36" s="121">
        <f>ROUND((SUM(BH79:BH102)),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51</v>
      </c>
      <c r="F37" s="121">
        <f>ROUND((SUM(BI79:BI102)),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52</v>
      </c>
      <c r="E39" s="125"/>
      <c r="F39" s="125"/>
      <c r="G39" s="126" t="s">
        <v>53</v>
      </c>
      <c r="H39" s="127" t="s">
        <v>54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160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51" t="str">
        <f>E7</f>
        <v>Oprava kolejí a výhybek v žst. Volyně.</v>
      </c>
      <c r="F48" s="352"/>
      <c r="G48" s="352"/>
      <c r="H48" s="352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158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7" t="str">
        <f>E9</f>
        <v>SO 13 - přechody</v>
      </c>
      <c r="F50" s="353"/>
      <c r="G50" s="353"/>
      <c r="H50" s="353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>trať 198 dle JŘ, žst. Volyně</v>
      </c>
      <c r="G52" s="34"/>
      <c r="H52" s="34"/>
      <c r="I52" s="27" t="s">
        <v>24</v>
      </c>
      <c r="J52" s="57" t="str">
        <f>IF(J12="","",J12)</f>
        <v>18. 2. 2021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26</v>
      </c>
      <c r="D54" s="34"/>
      <c r="E54" s="34"/>
      <c r="F54" s="25" t="str">
        <f>E15</f>
        <v xml:space="preserve">Správa železnic, státní organizace, OŘ Plzeň </v>
      </c>
      <c r="G54" s="34"/>
      <c r="H54" s="34"/>
      <c r="I54" s="27" t="s">
        <v>34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4"/>
      <c r="E55" s="34"/>
      <c r="F55" s="25" t="str">
        <f>IF(E18="","",E18)</f>
        <v>Vyplň údaj</v>
      </c>
      <c r="G55" s="34"/>
      <c r="H55" s="34"/>
      <c r="I55" s="27" t="s">
        <v>38</v>
      </c>
      <c r="J55" s="30" t="str">
        <f>E24</f>
        <v>Libor Brabenec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161</v>
      </c>
      <c r="D57" s="135"/>
      <c r="E57" s="135"/>
      <c r="F57" s="135"/>
      <c r="G57" s="135"/>
      <c r="H57" s="135"/>
      <c r="I57" s="135"/>
      <c r="J57" s="136" t="s">
        <v>162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74</v>
      </c>
      <c r="D59" s="34"/>
      <c r="E59" s="34"/>
      <c r="F59" s="34"/>
      <c r="G59" s="34"/>
      <c r="H59" s="34"/>
      <c r="I59" s="34"/>
      <c r="J59" s="75">
        <f>J79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163</v>
      </c>
    </row>
    <row r="60" spans="1:47" s="2" customFormat="1" ht="21.7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6.95" customHeight="1">
      <c r="A61" s="32"/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5" spans="1:65" s="2" customFormat="1" ht="6.95" customHeight="1">
      <c r="A65" s="32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65" s="2" customFormat="1" ht="24.95" customHeight="1">
      <c r="A66" s="32"/>
      <c r="B66" s="33"/>
      <c r="C66" s="21" t="s">
        <v>164</v>
      </c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5" s="2" customFormat="1" ht="6.95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5" s="2" customFormat="1" ht="12" customHeight="1">
      <c r="A68" s="32"/>
      <c r="B68" s="33"/>
      <c r="C68" s="27" t="s">
        <v>16</v>
      </c>
      <c r="D68" s="34"/>
      <c r="E68" s="34"/>
      <c r="F68" s="34"/>
      <c r="G68" s="34"/>
      <c r="H68" s="34"/>
      <c r="I68" s="34"/>
      <c r="J68" s="34"/>
      <c r="K68" s="34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5" s="2" customFormat="1" ht="16.5" customHeight="1">
      <c r="A69" s="32"/>
      <c r="B69" s="33"/>
      <c r="C69" s="34"/>
      <c r="D69" s="34"/>
      <c r="E69" s="351" t="str">
        <f>E7</f>
        <v>Oprava kolejí a výhybek v žst. Volyně.</v>
      </c>
      <c r="F69" s="352"/>
      <c r="G69" s="352"/>
      <c r="H69" s="352"/>
      <c r="I69" s="34"/>
      <c r="J69" s="34"/>
      <c r="K69" s="34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5" s="2" customFormat="1" ht="12" customHeight="1">
      <c r="A70" s="32"/>
      <c r="B70" s="33"/>
      <c r="C70" s="27" t="s">
        <v>158</v>
      </c>
      <c r="D70" s="34"/>
      <c r="E70" s="34"/>
      <c r="F70" s="34"/>
      <c r="G70" s="34"/>
      <c r="H70" s="34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5" s="2" customFormat="1" ht="16.5" customHeight="1">
      <c r="A71" s="32"/>
      <c r="B71" s="33"/>
      <c r="C71" s="34"/>
      <c r="D71" s="34"/>
      <c r="E71" s="307" t="str">
        <f>E9</f>
        <v>SO 13 - přechody</v>
      </c>
      <c r="F71" s="353"/>
      <c r="G71" s="353"/>
      <c r="H71" s="353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5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5" s="2" customFormat="1" ht="12" customHeight="1">
      <c r="A73" s="32"/>
      <c r="B73" s="33"/>
      <c r="C73" s="27" t="s">
        <v>22</v>
      </c>
      <c r="D73" s="34"/>
      <c r="E73" s="34"/>
      <c r="F73" s="25" t="str">
        <f>F12</f>
        <v>trať 198 dle JŘ, žst. Volyně</v>
      </c>
      <c r="G73" s="34"/>
      <c r="H73" s="34"/>
      <c r="I73" s="27" t="s">
        <v>24</v>
      </c>
      <c r="J73" s="57" t="str">
        <f>IF(J12="","",J12)</f>
        <v>18. 2. 2021</v>
      </c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5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5" s="2" customFormat="1" ht="15.2" customHeight="1">
      <c r="A75" s="32"/>
      <c r="B75" s="33"/>
      <c r="C75" s="27" t="s">
        <v>26</v>
      </c>
      <c r="D75" s="34"/>
      <c r="E75" s="34"/>
      <c r="F75" s="25" t="str">
        <f>E15</f>
        <v xml:space="preserve">Správa železnic, státní organizace, OŘ Plzeň </v>
      </c>
      <c r="G75" s="34"/>
      <c r="H75" s="34"/>
      <c r="I75" s="27" t="s">
        <v>34</v>
      </c>
      <c r="J75" s="30" t="str">
        <f>E21</f>
        <v xml:space="preserve"> </v>
      </c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5" s="2" customFormat="1" ht="15.2" customHeight="1">
      <c r="A76" s="32"/>
      <c r="B76" s="33"/>
      <c r="C76" s="27" t="s">
        <v>32</v>
      </c>
      <c r="D76" s="34"/>
      <c r="E76" s="34"/>
      <c r="F76" s="25" t="str">
        <f>IF(E18="","",E18)</f>
        <v>Vyplň údaj</v>
      </c>
      <c r="G76" s="34"/>
      <c r="H76" s="34"/>
      <c r="I76" s="27" t="s">
        <v>38</v>
      </c>
      <c r="J76" s="30" t="str">
        <f>E24</f>
        <v>Libor Brabenec</v>
      </c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5" s="2" customFormat="1" ht="10.3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5" s="9" customFormat="1" ht="29.25" customHeight="1">
      <c r="A78" s="138"/>
      <c r="B78" s="139"/>
      <c r="C78" s="140" t="s">
        <v>165</v>
      </c>
      <c r="D78" s="141" t="s">
        <v>61</v>
      </c>
      <c r="E78" s="141" t="s">
        <v>57</v>
      </c>
      <c r="F78" s="141" t="s">
        <v>58</v>
      </c>
      <c r="G78" s="141" t="s">
        <v>166</v>
      </c>
      <c r="H78" s="141" t="s">
        <v>167</v>
      </c>
      <c r="I78" s="141" t="s">
        <v>168</v>
      </c>
      <c r="J78" s="141" t="s">
        <v>162</v>
      </c>
      <c r="K78" s="142" t="s">
        <v>169</v>
      </c>
      <c r="L78" s="143"/>
      <c r="M78" s="66" t="s">
        <v>35</v>
      </c>
      <c r="N78" s="67" t="s">
        <v>46</v>
      </c>
      <c r="O78" s="67" t="s">
        <v>170</v>
      </c>
      <c r="P78" s="67" t="s">
        <v>171</v>
      </c>
      <c r="Q78" s="67" t="s">
        <v>172</v>
      </c>
      <c r="R78" s="67" t="s">
        <v>173</v>
      </c>
      <c r="S78" s="67" t="s">
        <v>174</v>
      </c>
      <c r="T78" s="68" t="s">
        <v>175</v>
      </c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</row>
    <row r="79" spans="1:65" s="2" customFormat="1" ht="22.9" customHeight="1">
      <c r="A79" s="32"/>
      <c r="B79" s="33"/>
      <c r="C79" s="73" t="s">
        <v>176</v>
      </c>
      <c r="D79" s="34"/>
      <c r="E79" s="34"/>
      <c r="F79" s="34"/>
      <c r="G79" s="34"/>
      <c r="H79" s="34"/>
      <c r="I79" s="34"/>
      <c r="J79" s="144">
        <f>BK79</f>
        <v>0</v>
      </c>
      <c r="K79" s="34"/>
      <c r="L79" s="37"/>
      <c r="M79" s="69"/>
      <c r="N79" s="145"/>
      <c r="O79" s="70"/>
      <c r="P79" s="146">
        <f>SUM(P80:P102)</f>
        <v>0</v>
      </c>
      <c r="Q79" s="70"/>
      <c r="R79" s="146">
        <f>SUM(R80:R102)</f>
        <v>11.182980000000001</v>
      </c>
      <c r="S79" s="70"/>
      <c r="T79" s="147">
        <f>SUM(T80:T102)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5" t="s">
        <v>75</v>
      </c>
      <c r="AU79" s="15" t="s">
        <v>163</v>
      </c>
      <c r="BK79" s="148">
        <f>SUM(BK80:BK102)</f>
        <v>0</v>
      </c>
    </row>
    <row r="80" spans="1:65" s="2" customFormat="1" ht="24">
      <c r="A80" s="32"/>
      <c r="B80" s="33"/>
      <c r="C80" s="149" t="s">
        <v>84</v>
      </c>
      <c r="D80" s="149" t="s">
        <v>177</v>
      </c>
      <c r="E80" s="150" t="s">
        <v>596</v>
      </c>
      <c r="F80" s="151" t="s">
        <v>597</v>
      </c>
      <c r="G80" s="152" t="s">
        <v>222</v>
      </c>
      <c r="H80" s="153">
        <v>5</v>
      </c>
      <c r="I80" s="154"/>
      <c r="J80" s="155">
        <f t="shared" ref="J80:J91" si="0">ROUND(I80*H80,2)</f>
        <v>0</v>
      </c>
      <c r="K80" s="151" t="s">
        <v>181</v>
      </c>
      <c r="L80" s="37"/>
      <c r="M80" s="156" t="s">
        <v>35</v>
      </c>
      <c r="N80" s="157" t="s">
        <v>47</v>
      </c>
      <c r="O80" s="62"/>
      <c r="P80" s="158">
        <f t="shared" ref="P80:P91" si="1">O80*H80</f>
        <v>0</v>
      </c>
      <c r="Q80" s="158">
        <v>0</v>
      </c>
      <c r="R80" s="158">
        <f t="shared" ref="R80:R91" si="2">Q80*H80</f>
        <v>0</v>
      </c>
      <c r="S80" s="158">
        <v>0</v>
      </c>
      <c r="T80" s="159">
        <f t="shared" ref="T80:T91" si="3"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60" t="s">
        <v>182</v>
      </c>
      <c r="AT80" s="160" t="s">
        <v>177</v>
      </c>
      <c r="AU80" s="160" t="s">
        <v>76</v>
      </c>
      <c r="AY80" s="15" t="s">
        <v>183</v>
      </c>
      <c r="BE80" s="161">
        <f t="shared" ref="BE80:BE91" si="4">IF(N80="základní",J80,0)</f>
        <v>0</v>
      </c>
      <c r="BF80" s="161">
        <f t="shared" ref="BF80:BF91" si="5">IF(N80="snížená",J80,0)</f>
        <v>0</v>
      </c>
      <c r="BG80" s="161">
        <f t="shared" ref="BG80:BG91" si="6">IF(N80="zákl. přenesená",J80,0)</f>
        <v>0</v>
      </c>
      <c r="BH80" s="161">
        <f t="shared" ref="BH80:BH91" si="7">IF(N80="sníž. přenesená",J80,0)</f>
        <v>0</v>
      </c>
      <c r="BI80" s="161">
        <f t="shared" ref="BI80:BI91" si="8">IF(N80="nulová",J80,0)</f>
        <v>0</v>
      </c>
      <c r="BJ80" s="15" t="s">
        <v>84</v>
      </c>
      <c r="BK80" s="161">
        <f t="shared" ref="BK80:BK91" si="9">ROUND(I80*H80,2)</f>
        <v>0</v>
      </c>
      <c r="BL80" s="15" t="s">
        <v>182</v>
      </c>
      <c r="BM80" s="160" t="s">
        <v>86</v>
      </c>
    </row>
    <row r="81" spans="1:65" s="2" customFormat="1" ht="16.5" customHeight="1">
      <c r="A81" s="32"/>
      <c r="B81" s="33"/>
      <c r="C81" s="162" t="s">
        <v>86</v>
      </c>
      <c r="D81" s="162" t="s">
        <v>198</v>
      </c>
      <c r="E81" s="163" t="s">
        <v>598</v>
      </c>
      <c r="F81" s="164" t="s">
        <v>599</v>
      </c>
      <c r="G81" s="165" t="s">
        <v>217</v>
      </c>
      <c r="H81" s="166">
        <v>5.4</v>
      </c>
      <c r="I81" s="167"/>
      <c r="J81" s="168">
        <f t="shared" si="0"/>
        <v>0</v>
      </c>
      <c r="K81" s="164" t="s">
        <v>181</v>
      </c>
      <c r="L81" s="169"/>
      <c r="M81" s="170" t="s">
        <v>35</v>
      </c>
      <c r="N81" s="171" t="s">
        <v>47</v>
      </c>
      <c r="O81" s="62"/>
      <c r="P81" s="158">
        <f t="shared" si="1"/>
        <v>0</v>
      </c>
      <c r="Q81" s="158">
        <v>0</v>
      </c>
      <c r="R81" s="158">
        <f t="shared" si="2"/>
        <v>0</v>
      </c>
      <c r="S81" s="158">
        <v>0</v>
      </c>
      <c r="T81" s="159">
        <f t="shared" si="3"/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R81" s="160" t="s">
        <v>193</v>
      </c>
      <c r="AT81" s="160" t="s">
        <v>198</v>
      </c>
      <c r="AU81" s="160" t="s">
        <v>76</v>
      </c>
      <c r="AY81" s="15" t="s">
        <v>183</v>
      </c>
      <c r="BE81" s="161">
        <f t="shared" si="4"/>
        <v>0</v>
      </c>
      <c r="BF81" s="161">
        <f t="shared" si="5"/>
        <v>0</v>
      </c>
      <c r="BG81" s="161">
        <f t="shared" si="6"/>
        <v>0</v>
      </c>
      <c r="BH81" s="161">
        <f t="shared" si="7"/>
        <v>0</v>
      </c>
      <c r="BI81" s="161">
        <f t="shared" si="8"/>
        <v>0</v>
      </c>
      <c r="BJ81" s="15" t="s">
        <v>84</v>
      </c>
      <c r="BK81" s="161">
        <f t="shared" si="9"/>
        <v>0</v>
      </c>
      <c r="BL81" s="15" t="s">
        <v>182</v>
      </c>
      <c r="BM81" s="160" t="s">
        <v>182</v>
      </c>
    </row>
    <row r="82" spans="1:65" s="2" customFormat="1" ht="36">
      <c r="A82" s="32"/>
      <c r="B82" s="33"/>
      <c r="C82" s="149" t="s">
        <v>186</v>
      </c>
      <c r="D82" s="149" t="s">
        <v>177</v>
      </c>
      <c r="E82" s="150" t="s">
        <v>600</v>
      </c>
      <c r="F82" s="151" t="s">
        <v>601</v>
      </c>
      <c r="G82" s="152" t="s">
        <v>217</v>
      </c>
      <c r="H82" s="153">
        <v>5.4</v>
      </c>
      <c r="I82" s="154"/>
      <c r="J82" s="155">
        <f t="shared" si="0"/>
        <v>0</v>
      </c>
      <c r="K82" s="151" t="s">
        <v>181</v>
      </c>
      <c r="L82" s="37"/>
      <c r="M82" s="156" t="s">
        <v>35</v>
      </c>
      <c r="N82" s="157" t="s">
        <v>47</v>
      </c>
      <c r="O82" s="62"/>
      <c r="P82" s="158">
        <f t="shared" si="1"/>
        <v>0</v>
      </c>
      <c r="Q82" s="158">
        <v>0</v>
      </c>
      <c r="R82" s="158">
        <f t="shared" si="2"/>
        <v>0</v>
      </c>
      <c r="S82" s="158">
        <v>0</v>
      </c>
      <c r="T82" s="159">
        <f t="shared" si="3"/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60" t="s">
        <v>182</v>
      </c>
      <c r="AT82" s="160" t="s">
        <v>177</v>
      </c>
      <c r="AU82" s="160" t="s">
        <v>76</v>
      </c>
      <c r="AY82" s="15" t="s">
        <v>183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15" t="s">
        <v>84</v>
      </c>
      <c r="BK82" s="161">
        <f t="shared" si="9"/>
        <v>0</v>
      </c>
      <c r="BL82" s="15" t="s">
        <v>182</v>
      </c>
      <c r="BM82" s="160" t="s">
        <v>190</v>
      </c>
    </row>
    <row r="83" spans="1:65" s="2" customFormat="1" ht="16.5" customHeight="1">
      <c r="A83" s="32"/>
      <c r="B83" s="33"/>
      <c r="C83" s="162" t="s">
        <v>182</v>
      </c>
      <c r="D83" s="162" t="s">
        <v>198</v>
      </c>
      <c r="E83" s="163" t="s">
        <v>602</v>
      </c>
      <c r="F83" s="164" t="s">
        <v>603</v>
      </c>
      <c r="G83" s="165" t="s">
        <v>189</v>
      </c>
      <c r="H83" s="166">
        <v>2.62</v>
      </c>
      <c r="I83" s="167"/>
      <c r="J83" s="168">
        <f t="shared" si="0"/>
        <v>0</v>
      </c>
      <c r="K83" s="164" t="s">
        <v>181</v>
      </c>
      <c r="L83" s="169"/>
      <c r="M83" s="170" t="s">
        <v>35</v>
      </c>
      <c r="N83" s="171" t="s">
        <v>47</v>
      </c>
      <c r="O83" s="62"/>
      <c r="P83" s="158">
        <f t="shared" si="1"/>
        <v>0</v>
      </c>
      <c r="Q83" s="158">
        <v>2.4289999999999998</v>
      </c>
      <c r="R83" s="158">
        <f t="shared" si="2"/>
        <v>6.3639799999999997</v>
      </c>
      <c r="S83" s="158">
        <v>0</v>
      </c>
      <c r="T83" s="159">
        <f t="shared" si="3"/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60" t="s">
        <v>193</v>
      </c>
      <c r="AT83" s="160" t="s">
        <v>198</v>
      </c>
      <c r="AU83" s="160" t="s">
        <v>76</v>
      </c>
      <c r="AY83" s="15" t="s">
        <v>183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15" t="s">
        <v>84</v>
      </c>
      <c r="BK83" s="161">
        <f t="shared" si="9"/>
        <v>0</v>
      </c>
      <c r="BL83" s="15" t="s">
        <v>182</v>
      </c>
      <c r="BM83" s="160" t="s">
        <v>193</v>
      </c>
    </row>
    <row r="84" spans="1:65" s="2" customFormat="1" ht="16.5" customHeight="1">
      <c r="A84" s="32"/>
      <c r="B84" s="33"/>
      <c r="C84" s="162" t="s">
        <v>194</v>
      </c>
      <c r="D84" s="162" t="s">
        <v>198</v>
      </c>
      <c r="E84" s="163" t="s">
        <v>549</v>
      </c>
      <c r="F84" s="164" t="s">
        <v>550</v>
      </c>
      <c r="G84" s="165" t="s">
        <v>208</v>
      </c>
      <c r="H84" s="166">
        <v>2.5569999999999999</v>
      </c>
      <c r="I84" s="167"/>
      <c r="J84" s="168">
        <f t="shared" si="0"/>
        <v>0</v>
      </c>
      <c r="K84" s="164" t="s">
        <v>181</v>
      </c>
      <c r="L84" s="169"/>
      <c r="M84" s="170" t="s">
        <v>35</v>
      </c>
      <c r="N84" s="171" t="s">
        <v>47</v>
      </c>
      <c r="O84" s="62"/>
      <c r="P84" s="158">
        <f t="shared" si="1"/>
        <v>0</v>
      </c>
      <c r="Q84" s="158">
        <v>1</v>
      </c>
      <c r="R84" s="158">
        <f t="shared" si="2"/>
        <v>2.5569999999999999</v>
      </c>
      <c r="S84" s="158">
        <v>0</v>
      </c>
      <c r="T84" s="159">
        <f t="shared" si="3"/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60" t="s">
        <v>193</v>
      </c>
      <c r="AT84" s="160" t="s">
        <v>198</v>
      </c>
      <c r="AU84" s="160" t="s">
        <v>76</v>
      </c>
      <c r="AY84" s="15" t="s">
        <v>183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15" t="s">
        <v>84</v>
      </c>
      <c r="BK84" s="161">
        <f t="shared" si="9"/>
        <v>0</v>
      </c>
      <c r="BL84" s="15" t="s">
        <v>182</v>
      </c>
      <c r="BM84" s="160" t="s">
        <v>197</v>
      </c>
    </row>
    <row r="85" spans="1:65" s="2" customFormat="1" ht="16.5" customHeight="1">
      <c r="A85" s="32"/>
      <c r="B85" s="33"/>
      <c r="C85" s="162" t="s">
        <v>190</v>
      </c>
      <c r="D85" s="162" t="s">
        <v>198</v>
      </c>
      <c r="E85" s="163" t="s">
        <v>555</v>
      </c>
      <c r="F85" s="164" t="s">
        <v>556</v>
      </c>
      <c r="G85" s="165" t="s">
        <v>222</v>
      </c>
      <c r="H85" s="166">
        <v>22</v>
      </c>
      <c r="I85" s="167"/>
      <c r="J85" s="168">
        <f t="shared" si="0"/>
        <v>0</v>
      </c>
      <c r="K85" s="164" t="s">
        <v>181</v>
      </c>
      <c r="L85" s="169"/>
      <c r="M85" s="170" t="s">
        <v>35</v>
      </c>
      <c r="N85" s="171" t="s">
        <v>47</v>
      </c>
      <c r="O85" s="62"/>
      <c r="P85" s="158">
        <f t="shared" si="1"/>
        <v>0</v>
      </c>
      <c r="Q85" s="158">
        <v>5.8999999999999997E-2</v>
      </c>
      <c r="R85" s="158">
        <f t="shared" si="2"/>
        <v>1.298</v>
      </c>
      <c r="S85" s="158">
        <v>0</v>
      </c>
      <c r="T85" s="159">
        <f t="shared" si="3"/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60" t="s">
        <v>193</v>
      </c>
      <c r="AT85" s="160" t="s">
        <v>198</v>
      </c>
      <c r="AU85" s="160" t="s">
        <v>76</v>
      </c>
      <c r="AY85" s="15" t="s">
        <v>183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15" t="s">
        <v>84</v>
      </c>
      <c r="BK85" s="161">
        <f t="shared" si="9"/>
        <v>0</v>
      </c>
      <c r="BL85" s="15" t="s">
        <v>182</v>
      </c>
      <c r="BM85" s="160" t="s">
        <v>201</v>
      </c>
    </row>
    <row r="86" spans="1:65" s="2" customFormat="1" ht="33" customHeight="1">
      <c r="A86" s="32"/>
      <c r="B86" s="33"/>
      <c r="C86" s="149" t="s">
        <v>202</v>
      </c>
      <c r="D86" s="149" t="s">
        <v>177</v>
      </c>
      <c r="E86" s="150" t="s">
        <v>578</v>
      </c>
      <c r="F86" s="151" t="s">
        <v>579</v>
      </c>
      <c r="G86" s="152" t="s">
        <v>217</v>
      </c>
      <c r="H86" s="153">
        <v>22</v>
      </c>
      <c r="I86" s="154"/>
      <c r="J86" s="155">
        <f t="shared" si="0"/>
        <v>0</v>
      </c>
      <c r="K86" s="151" t="s">
        <v>181</v>
      </c>
      <c r="L86" s="37"/>
      <c r="M86" s="156" t="s">
        <v>35</v>
      </c>
      <c r="N86" s="157" t="s">
        <v>47</v>
      </c>
      <c r="O86" s="62"/>
      <c r="P86" s="158">
        <f t="shared" si="1"/>
        <v>0</v>
      </c>
      <c r="Q86" s="158">
        <v>0</v>
      </c>
      <c r="R86" s="158">
        <f t="shared" si="2"/>
        <v>0</v>
      </c>
      <c r="S86" s="158">
        <v>0</v>
      </c>
      <c r="T86" s="159">
        <f t="shared" si="3"/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0" t="s">
        <v>182</v>
      </c>
      <c r="AT86" s="160" t="s">
        <v>177</v>
      </c>
      <c r="AU86" s="160" t="s">
        <v>76</v>
      </c>
      <c r="AY86" s="15" t="s">
        <v>183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15" t="s">
        <v>84</v>
      </c>
      <c r="BK86" s="161">
        <f t="shared" si="9"/>
        <v>0</v>
      </c>
      <c r="BL86" s="15" t="s">
        <v>182</v>
      </c>
      <c r="BM86" s="160" t="s">
        <v>203</v>
      </c>
    </row>
    <row r="87" spans="1:65" s="2" customFormat="1" ht="16.5" customHeight="1">
      <c r="A87" s="32"/>
      <c r="B87" s="33"/>
      <c r="C87" s="162" t="s">
        <v>193</v>
      </c>
      <c r="D87" s="162" t="s">
        <v>198</v>
      </c>
      <c r="E87" s="163" t="s">
        <v>551</v>
      </c>
      <c r="F87" s="164" t="s">
        <v>552</v>
      </c>
      <c r="G87" s="165" t="s">
        <v>208</v>
      </c>
      <c r="H87" s="166">
        <v>0.86299999999999999</v>
      </c>
      <c r="I87" s="167"/>
      <c r="J87" s="168">
        <f t="shared" si="0"/>
        <v>0</v>
      </c>
      <c r="K87" s="164" t="s">
        <v>181</v>
      </c>
      <c r="L87" s="169"/>
      <c r="M87" s="170" t="s">
        <v>35</v>
      </c>
      <c r="N87" s="171" t="s">
        <v>47</v>
      </c>
      <c r="O87" s="62"/>
      <c r="P87" s="158">
        <f t="shared" si="1"/>
        <v>0</v>
      </c>
      <c r="Q87" s="158">
        <v>1</v>
      </c>
      <c r="R87" s="158">
        <f t="shared" si="2"/>
        <v>0.86299999999999999</v>
      </c>
      <c r="S87" s="158">
        <v>0</v>
      </c>
      <c r="T87" s="159">
        <f t="shared" si="3"/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0" t="s">
        <v>193</v>
      </c>
      <c r="AT87" s="160" t="s">
        <v>198</v>
      </c>
      <c r="AU87" s="160" t="s">
        <v>76</v>
      </c>
      <c r="AY87" s="15" t="s">
        <v>183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15" t="s">
        <v>84</v>
      </c>
      <c r="BK87" s="161">
        <f t="shared" si="9"/>
        <v>0</v>
      </c>
      <c r="BL87" s="15" t="s">
        <v>182</v>
      </c>
      <c r="BM87" s="160" t="s">
        <v>204</v>
      </c>
    </row>
    <row r="88" spans="1:65" s="2" customFormat="1" ht="16.5" customHeight="1">
      <c r="A88" s="32"/>
      <c r="B88" s="33"/>
      <c r="C88" s="162" t="s">
        <v>205</v>
      </c>
      <c r="D88" s="162" t="s">
        <v>198</v>
      </c>
      <c r="E88" s="163" t="s">
        <v>543</v>
      </c>
      <c r="F88" s="164" t="s">
        <v>544</v>
      </c>
      <c r="G88" s="165" t="s">
        <v>180</v>
      </c>
      <c r="H88" s="166">
        <v>10.571</v>
      </c>
      <c r="I88" s="167"/>
      <c r="J88" s="168">
        <f t="shared" si="0"/>
        <v>0</v>
      </c>
      <c r="K88" s="164" t="s">
        <v>181</v>
      </c>
      <c r="L88" s="169"/>
      <c r="M88" s="170" t="s">
        <v>35</v>
      </c>
      <c r="N88" s="171" t="s">
        <v>47</v>
      </c>
      <c r="O88" s="62"/>
      <c r="P88" s="158">
        <f t="shared" si="1"/>
        <v>0</v>
      </c>
      <c r="Q88" s="158">
        <v>0</v>
      </c>
      <c r="R88" s="158">
        <f t="shared" si="2"/>
        <v>0</v>
      </c>
      <c r="S88" s="158">
        <v>0</v>
      </c>
      <c r="T88" s="159">
        <f t="shared" si="3"/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0" t="s">
        <v>193</v>
      </c>
      <c r="AT88" s="160" t="s">
        <v>198</v>
      </c>
      <c r="AU88" s="160" t="s">
        <v>76</v>
      </c>
      <c r="AY88" s="15" t="s">
        <v>183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15" t="s">
        <v>84</v>
      </c>
      <c r="BK88" s="161">
        <f t="shared" si="9"/>
        <v>0</v>
      </c>
      <c r="BL88" s="15" t="s">
        <v>182</v>
      </c>
      <c r="BM88" s="160" t="s">
        <v>209</v>
      </c>
    </row>
    <row r="89" spans="1:65" s="2" customFormat="1" ht="16.5" customHeight="1">
      <c r="A89" s="32"/>
      <c r="B89" s="33"/>
      <c r="C89" s="162" t="s">
        <v>197</v>
      </c>
      <c r="D89" s="162" t="s">
        <v>198</v>
      </c>
      <c r="E89" s="163" t="s">
        <v>547</v>
      </c>
      <c r="F89" s="164" t="s">
        <v>548</v>
      </c>
      <c r="G89" s="165" t="s">
        <v>180</v>
      </c>
      <c r="H89" s="166">
        <v>6.2080000000000002</v>
      </c>
      <c r="I89" s="167"/>
      <c r="J89" s="168">
        <f t="shared" si="0"/>
        <v>0</v>
      </c>
      <c r="K89" s="164" t="s">
        <v>181</v>
      </c>
      <c r="L89" s="169"/>
      <c r="M89" s="170" t="s">
        <v>35</v>
      </c>
      <c r="N89" s="171" t="s">
        <v>47</v>
      </c>
      <c r="O89" s="62"/>
      <c r="P89" s="158">
        <f t="shared" si="1"/>
        <v>0</v>
      </c>
      <c r="Q89" s="158">
        <v>0</v>
      </c>
      <c r="R89" s="158">
        <f t="shared" si="2"/>
        <v>0</v>
      </c>
      <c r="S89" s="158">
        <v>0</v>
      </c>
      <c r="T89" s="159">
        <f t="shared" si="3"/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0" t="s">
        <v>193</v>
      </c>
      <c r="AT89" s="160" t="s">
        <v>198</v>
      </c>
      <c r="AU89" s="160" t="s">
        <v>76</v>
      </c>
      <c r="AY89" s="15" t="s">
        <v>183</v>
      </c>
      <c r="BE89" s="161">
        <f t="shared" si="4"/>
        <v>0</v>
      </c>
      <c r="BF89" s="161">
        <f t="shared" si="5"/>
        <v>0</v>
      </c>
      <c r="BG89" s="161">
        <f t="shared" si="6"/>
        <v>0</v>
      </c>
      <c r="BH89" s="161">
        <f t="shared" si="7"/>
        <v>0</v>
      </c>
      <c r="BI89" s="161">
        <f t="shared" si="8"/>
        <v>0</v>
      </c>
      <c r="BJ89" s="15" t="s">
        <v>84</v>
      </c>
      <c r="BK89" s="161">
        <f t="shared" si="9"/>
        <v>0</v>
      </c>
      <c r="BL89" s="15" t="s">
        <v>182</v>
      </c>
      <c r="BM89" s="160" t="s">
        <v>210</v>
      </c>
    </row>
    <row r="90" spans="1:65" s="2" customFormat="1" ht="33" customHeight="1">
      <c r="A90" s="32"/>
      <c r="B90" s="33"/>
      <c r="C90" s="149" t="s">
        <v>211</v>
      </c>
      <c r="D90" s="149" t="s">
        <v>177</v>
      </c>
      <c r="E90" s="150" t="s">
        <v>580</v>
      </c>
      <c r="F90" s="151" t="s">
        <v>581</v>
      </c>
      <c r="G90" s="152" t="s">
        <v>180</v>
      </c>
      <c r="H90" s="153">
        <v>16.779</v>
      </c>
      <c r="I90" s="154"/>
      <c r="J90" s="155">
        <f t="shared" si="0"/>
        <v>0</v>
      </c>
      <c r="K90" s="151" t="s">
        <v>181</v>
      </c>
      <c r="L90" s="37"/>
      <c r="M90" s="156" t="s">
        <v>35</v>
      </c>
      <c r="N90" s="157" t="s">
        <v>47</v>
      </c>
      <c r="O90" s="62"/>
      <c r="P90" s="158">
        <f t="shared" si="1"/>
        <v>0</v>
      </c>
      <c r="Q90" s="158">
        <v>0</v>
      </c>
      <c r="R90" s="158">
        <f t="shared" si="2"/>
        <v>0</v>
      </c>
      <c r="S90" s="158">
        <v>0</v>
      </c>
      <c r="T90" s="159">
        <f t="shared" si="3"/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0" t="s">
        <v>182</v>
      </c>
      <c r="AT90" s="160" t="s">
        <v>177</v>
      </c>
      <c r="AU90" s="160" t="s">
        <v>76</v>
      </c>
      <c r="AY90" s="15" t="s">
        <v>183</v>
      </c>
      <c r="BE90" s="161">
        <f t="shared" si="4"/>
        <v>0</v>
      </c>
      <c r="BF90" s="161">
        <f t="shared" si="5"/>
        <v>0</v>
      </c>
      <c r="BG90" s="161">
        <f t="shared" si="6"/>
        <v>0</v>
      </c>
      <c r="BH90" s="161">
        <f t="shared" si="7"/>
        <v>0</v>
      </c>
      <c r="BI90" s="161">
        <f t="shared" si="8"/>
        <v>0</v>
      </c>
      <c r="BJ90" s="15" t="s">
        <v>84</v>
      </c>
      <c r="BK90" s="161">
        <f t="shared" si="9"/>
        <v>0</v>
      </c>
      <c r="BL90" s="15" t="s">
        <v>182</v>
      </c>
      <c r="BM90" s="160" t="s">
        <v>214</v>
      </c>
    </row>
    <row r="91" spans="1:65" s="2" customFormat="1" ht="90" customHeight="1">
      <c r="A91" s="32"/>
      <c r="B91" s="33"/>
      <c r="C91" s="149" t="s">
        <v>201</v>
      </c>
      <c r="D91" s="149" t="s">
        <v>177</v>
      </c>
      <c r="E91" s="150" t="s">
        <v>604</v>
      </c>
      <c r="F91" s="151" t="s">
        <v>605</v>
      </c>
      <c r="G91" s="152" t="s">
        <v>208</v>
      </c>
      <c r="H91" s="153">
        <v>5</v>
      </c>
      <c r="I91" s="154"/>
      <c r="J91" s="155">
        <f t="shared" si="0"/>
        <v>0</v>
      </c>
      <c r="K91" s="151" t="s">
        <v>181</v>
      </c>
      <c r="L91" s="37"/>
      <c r="M91" s="156" t="s">
        <v>35</v>
      </c>
      <c r="N91" s="157" t="s">
        <v>47</v>
      </c>
      <c r="O91" s="62"/>
      <c r="P91" s="158">
        <f t="shared" si="1"/>
        <v>0</v>
      </c>
      <c r="Q91" s="158">
        <v>0</v>
      </c>
      <c r="R91" s="158">
        <f t="shared" si="2"/>
        <v>0</v>
      </c>
      <c r="S91" s="158">
        <v>0</v>
      </c>
      <c r="T91" s="159">
        <f t="shared" si="3"/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0" t="s">
        <v>182</v>
      </c>
      <c r="AT91" s="160" t="s">
        <v>177</v>
      </c>
      <c r="AU91" s="160" t="s">
        <v>76</v>
      </c>
      <c r="AY91" s="15" t="s">
        <v>183</v>
      </c>
      <c r="BE91" s="161">
        <f t="shared" si="4"/>
        <v>0</v>
      </c>
      <c r="BF91" s="161">
        <f t="shared" si="5"/>
        <v>0</v>
      </c>
      <c r="BG91" s="161">
        <f t="shared" si="6"/>
        <v>0</v>
      </c>
      <c r="BH91" s="161">
        <f t="shared" si="7"/>
        <v>0</v>
      </c>
      <c r="BI91" s="161">
        <f t="shared" si="8"/>
        <v>0</v>
      </c>
      <c r="BJ91" s="15" t="s">
        <v>84</v>
      </c>
      <c r="BK91" s="161">
        <f t="shared" si="9"/>
        <v>0</v>
      </c>
      <c r="BL91" s="15" t="s">
        <v>182</v>
      </c>
      <c r="BM91" s="160" t="s">
        <v>218</v>
      </c>
    </row>
    <row r="92" spans="1:65" s="2" customFormat="1" ht="19.5">
      <c r="A92" s="32"/>
      <c r="B92" s="33"/>
      <c r="C92" s="34"/>
      <c r="D92" s="172" t="s">
        <v>228</v>
      </c>
      <c r="E92" s="34"/>
      <c r="F92" s="173" t="s">
        <v>270</v>
      </c>
      <c r="G92" s="34"/>
      <c r="H92" s="34"/>
      <c r="I92" s="174"/>
      <c r="J92" s="34"/>
      <c r="K92" s="34"/>
      <c r="L92" s="37"/>
      <c r="M92" s="175"/>
      <c r="N92" s="176"/>
      <c r="O92" s="62"/>
      <c r="P92" s="62"/>
      <c r="Q92" s="62"/>
      <c r="R92" s="62"/>
      <c r="S92" s="62"/>
      <c r="T92" s="63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5" t="s">
        <v>228</v>
      </c>
      <c r="AU92" s="15" t="s">
        <v>76</v>
      </c>
    </row>
    <row r="93" spans="1:65" s="2" customFormat="1" ht="60">
      <c r="A93" s="32"/>
      <c r="B93" s="33"/>
      <c r="C93" s="149" t="s">
        <v>219</v>
      </c>
      <c r="D93" s="149" t="s">
        <v>177</v>
      </c>
      <c r="E93" s="150" t="s">
        <v>267</v>
      </c>
      <c r="F93" s="151" t="s">
        <v>268</v>
      </c>
      <c r="G93" s="152" t="s">
        <v>208</v>
      </c>
      <c r="H93" s="153">
        <v>3.42</v>
      </c>
      <c r="I93" s="154"/>
      <c r="J93" s="155">
        <f>ROUND(I93*H93,2)</f>
        <v>0</v>
      </c>
      <c r="K93" s="151" t="s">
        <v>181</v>
      </c>
      <c r="L93" s="37"/>
      <c r="M93" s="156" t="s">
        <v>35</v>
      </c>
      <c r="N93" s="157" t="s">
        <v>47</v>
      </c>
      <c r="O93" s="62"/>
      <c r="P93" s="158">
        <f>O93*H93</f>
        <v>0</v>
      </c>
      <c r="Q93" s="158">
        <v>0</v>
      </c>
      <c r="R93" s="158">
        <f>Q93*H93</f>
        <v>0</v>
      </c>
      <c r="S93" s="158">
        <v>0</v>
      </c>
      <c r="T93" s="159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0" t="s">
        <v>182</v>
      </c>
      <c r="AT93" s="160" t="s">
        <v>177</v>
      </c>
      <c r="AU93" s="160" t="s">
        <v>76</v>
      </c>
      <c r="AY93" s="15" t="s">
        <v>183</v>
      </c>
      <c r="BE93" s="161">
        <f>IF(N93="základní",J93,0)</f>
        <v>0</v>
      </c>
      <c r="BF93" s="161">
        <f>IF(N93="snížená",J93,0)</f>
        <v>0</v>
      </c>
      <c r="BG93" s="161">
        <f>IF(N93="zákl. přenesená",J93,0)</f>
        <v>0</v>
      </c>
      <c r="BH93" s="161">
        <f>IF(N93="sníž. přenesená",J93,0)</f>
        <v>0</v>
      </c>
      <c r="BI93" s="161">
        <f>IF(N93="nulová",J93,0)</f>
        <v>0</v>
      </c>
      <c r="BJ93" s="15" t="s">
        <v>84</v>
      </c>
      <c r="BK93" s="161">
        <f>ROUND(I93*H93,2)</f>
        <v>0</v>
      </c>
      <c r="BL93" s="15" t="s">
        <v>182</v>
      </c>
      <c r="BM93" s="160" t="s">
        <v>223</v>
      </c>
    </row>
    <row r="94" spans="1:65" s="2" customFormat="1" ht="19.5">
      <c r="A94" s="32"/>
      <c r="B94" s="33"/>
      <c r="C94" s="34"/>
      <c r="D94" s="172" t="s">
        <v>228</v>
      </c>
      <c r="E94" s="34"/>
      <c r="F94" s="173" t="s">
        <v>270</v>
      </c>
      <c r="G94" s="34"/>
      <c r="H94" s="34"/>
      <c r="I94" s="174"/>
      <c r="J94" s="34"/>
      <c r="K94" s="34"/>
      <c r="L94" s="37"/>
      <c r="M94" s="175"/>
      <c r="N94" s="176"/>
      <c r="O94" s="62"/>
      <c r="P94" s="62"/>
      <c r="Q94" s="62"/>
      <c r="R94" s="62"/>
      <c r="S94" s="62"/>
      <c r="T94" s="63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5" t="s">
        <v>228</v>
      </c>
      <c r="AU94" s="15" t="s">
        <v>76</v>
      </c>
    </row>
    <row r="95" spans="1:65" s="2" customFormat="1" ht="60">
      <c r="A95" s="32"/>
      <c r="B95" s="33"/>
      <c r="C95" s="149" t="s">
        <v>203</v>
      </c>
      <c r="D95" s="149" t="s">
        <v>177</v>
      </c>
      <c r="E95" s="150" t="s">
        <v>606</v>
      </c>
      <c r="F95" s="151" t="s">
        <v>607</v>
      </c>
      <c r="G95" s="152" t="s">
        <v>208</v>
      </c>
      <c r="H95" s="153">
        <v>5.7640000000000002</v>
      </c>
      <c r="I95" s="154"/>
      <c r="J95" s="155">
        <f>ROUND(I95*H95,2)</f>
        <v>0</v>
      </c>
      <c r="K95" s="151" t="s">
        <v>181</v>
      </c>
      <c r="L95" s="37"/>
      <c r="M95" s="156" t="s">
        <v>35</v>
      </c>
      <c r="N95" s="157" t="s">
        <v>47</v>
      </c>
      <c r="O95" s="62"/>
      <c r="P95" s="158">
        <f>O95*H95</f>
        <v>0</v>
      </c>
      <c r="Q95" s="158">
        <v>0</v>
      </c>
      <c r="R95" s="158">
        <f>Q95*H95</f>
        <v>0</v>
      </c>
      <c r="S95" s="158">
        <v>0</v>
      </c>
      <c r="T95" s="159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0" t="s">
        <v>182</v>
      </c>
      <c r="AT95" s="160" t="s">
        <v>177</v>
      </c>
      <c r="AU95" s="160" t="s">
        <v>76</v>
      </c>
      <c r="AY95" s="15" t="s">
        <v>183</v>
      </c>
      <c r="BE95" s="161">
        <f>IF(N95="základní",J95,0)</f>
        <v>0</v>
      </c>
      <c r="BF95" s="161">
        <f>IF(N95="snížená",J95,0)</f>
        <v>0</v>
      </c>
      <c r="BG95" s="161">
        <f>IF(N95="zákl. přenesená",J95,0)</f>
        <v>0</v>
      </c>
      <c r="BH95" s="161">
        <f>IF(N95="sníž. přenesená",J95,0)</f>
        <v>0</v>
      </c>
      <c r="BI95" s="161">
        <f>IF(N95="nulová",J95,0)</f>
        <v>0</v>
      </c>
      <c r="BJ95" s="15" t="s">
        <v>84</v>
      </c>
      <c r="BK95" s="161">
        <f>ROUND(I95*H95,2)</f>
        <v>0</v>
      </c>
      <c r="BL95" s="15" t="s">
        <v>182</v>
      </c>
      <c r="BM95" s="160" t="s">
        <v>275</v>
      </c>
    </row>
    <row r="96" spans="1:65" s="2" customFormat="1" ht="19.5">
      <c r="A96" s="32"/>
      <c r="B96" s="33"/>
      <c r="C96" s="34"/>
      <c r="D96" s="172" t="s">
        <v>228</v>
      </c>
      <c r="E96" s="34"/>
      <c r="F96" s="173" t="s">
        <v>270</v>
      </c>
      <c r="G96" s="34"/>
      <c r="H96" s="34"/>
      <c r="I96" s="174"/>
      <c r="J96" s="34"/>
      <c r="K96" s="34"/>
      <c r="L96" s="37"/>
      <c r="M96" s="175"/>
      <c r="N96" s="176"/>
      <c r="O96" s="62"/>
      <c r="P96" s="62"/>
      <c r="Q96" s="62"/>
      <c r="R96" s="62"/>
      <c r="S96" s="62"/>
      <c r="T96" s="63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5" t="s">
        <v>228</v>
      </c>
      <c r="AU96" s="15" t="s">
        <v>76</v>
      </c>
    </row>
    <row r="97" spans="1:65" s="2" customFormat="1" ht="60">
      <c r="A97" s="32"/>
      <c r="B97" s="33"/>
      <c r="C97" s="149" t="s">
        <v>8</v>
      </c>
      <c r="D97" s="149" t="s">
        <v>177</v>
      </c>
      <c r="E97" s="150" t="s">
        <v>466</v>
      </c>
      <c r="F97" s="151" t="s">
        <v>467</v>
      </c>
      <c r="G97" s="152" t="s">
        <v>208</v>
      </c>
      <c r="H97" s="153">
        <v>3.8769999999999998</v>
      </c>
      <c r="I97" s="154"/>
      <c r="J97" s="155">
        <f>ROUND(I97*H97,2)</f>
        <v>0</v>
      </c>
      <c r="K97" s="151" t="s">
        <v>181</v>
      </c>
      <c r="L97" s="37"/>
      <c r="M97" s="156" t="s">
        <v>35</v>
      </c>
      <c r="N97" s="157" t="s">
        <v>47</v>
      </c>
      <c r="O97" s="62"/>
      <c r="P97" s="158">
        <f>O97*H97</f>
        <v>0</v>
      </c>
      <c r="Q97" s="158">
        <v>0</v>
      </c>
      <c r="R97" s="158">
        <f>Q97*H97</f>
        <v>0</v>
      </c>
      <c r="S97" s="158">
        <v>0</v>
      </c>
      <c r="T97" s="159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0" t="s">
        <v>182</v>
      </c>
      <c r="AT97" s="160" t="s">
        <v>177</v>
      </c>
      <c r="AU97" s="160" t="s">
        <v>76</v>
      </c>
      <c r="AY97" s="15" t="s">
        <v>183</v>
      </c>
      <c r="BE97" s="161">
        <f>IF(N97="základní",J97,0)</f>
        <v>0</v>
      </c>
      <c r="BF97" s="161">
        <f>IF(N97="snížená",J97,0)</f>
        <v>0</v>
      </c>
      <c r="BG97" s="161">
        <f>IF(N97="zákl. přenesená",J97,0)</f>
        <v>0</v>
      </c>
      <c r="BH97" s="161">
        <f>IF(N97="sníž. přenesená",J97,0)</f>
        <v>0</v>
      </c>
      <c r="BI97" s="161">
        <f>IF(N97="nulová",J97,0)</f>
        <v>0</v>
      </c>
      <c r="BJ97" s="15" t="s">
        <v>84</v>
      </c>
      <c r="BK97" s="161">
        <f>ROUND(I97*H97,2)</f>
        <v>0</v>
      </c>
      <c r="BL97" s="15" t="s">
        <v>182</v>
      </c>
      <c r="BM97" s="160" t="s">
        <v>227</v>
      </c>
    </row>
    <row r="98" spans="1:65" s="2" customFormat="1" ht="19.5">
      <c r="A98" s="32"/>
      <c r="B98" s="33"/>
      <c r="C98" s="34"/>
      <c r="D98" s="172" t="s">
        <v>228</v>
      </c>
      <c r="E98" s="34"/>
      <c r="F98" s="173" t="s">
        <v>270</v>
      </c>
      <c r="G98" s="34"/>
      <c r="H98" s="34"/>
      <c r="I98" s="174"/>
      <c r="J98" s="34"/>
      <c r="K98" s="34"/>
      <c r="L98" s="37"/>
      <c r="M98" s="175"/>
      <c r="N98" s="176"/>
      <c r="O98" s="62"/>
      <c r="P98" s="62"/>
      <c r="Q98" s="62"/>
      <c r="R98" s="62"/>
      <c r="S98" s="62"/>
      <c r="T98" s="63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5" t="s">
        <v>228</v>
      </c>
      <c r="AU98" s="15" t="s">
        <v>76</v>
      </c>
    </row>
    <row r="99" spans="1:65" s="2" customFormat="1" ht="66.75" customHeight="1">
      <c r="A99" s="32"/>
      <c r="B99" s="33"/>
      <c r="C99" s="149" t="s">
        <v>204</v>
      </c>
      <c r="D99" s="149" t="s">
        <v>177</v>
      </c>
      <c r="E99" s="150" t="s">
        <v>483</v>
      </c>
      <c r="F99" s="151" t="s">
        <v>484</v>
      </c>
      <c r="G99" s="152" t="s">
        <v>208</v>
      </c>
      <c r="H99" s="153">
        <v>3.9550000000000001</v>
      </c>
      <c r="I99" s="154"/>
      <c r="J99" s="155">
        <f>ROUND(I99*H99,2)</f>
        <v>0</v>
      </c>
      <c r="K99" s="151" t="s">
        <v>181</v>
      </c>
      <c r="L99" s="37"/>
      <c r="M99" s="156" t="s">
        <v>35</v>
      </c>
      <c r="N99" s="157" t="s">
        <v>47</v>
      </c>
      <c r="O99" s="62"/>
      <c r="P99" s="158">
        <f>O99*H99</f>
        <v>0</v>
      </c>
      <c r="Q99" s="158">
        <v>0</v>
      </c>
      <c r="R99" s="158">
        <f>Q99*H99</f>
        <v>0</v>
      </c>
      <c r="S99" s="158">
        <v>0</v>
      </c>
      <c r="T99" s="159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0" t="s">
        <v>182</v>
      </c>
      <c r="AT99" s="160" t="s">
        <v>177</v>
      </c>
      <c r="AU99" s="160" t="s">
        <v>76</v>
      </c>
      <c r="AY99" s="15" t="s">
        <v>183</v>
      </c>
      <c r="BE99" s="161">
        <f>IF(N99="základní",J99,0)</f>
        <v>0</v>
      </c>
      <c r="BF99" s="161">
        <f>IF(N99="snížená",J99,0)</f>
        <v>0</v>
      </c>
      <c r="BG99" s="161">
        <f>IF(N99="zákl. přenesená",J99,0)</f>
        <v>0</v>
      </c>
      <c r="BH99" s="161">
        <f>IF(N99="sníž. přenesená",J99,0)</f>
        <v>0</v>
      </c>
      <c r="BI99" s="161">
        <f>IF(N99="nulová",J99,0)</f>
        <v>0</v>
      </c>
      <c r="BJ99" s="15" t="s">
        <v>84</v>
      </c>
      <c r="BK99" s="161">
        <f>ROUND(I99*H99,2)</f>
        <v>0</v>
      </c>
      <c r="BL99" s="15" t="s">
        <v>182</v>
      </c>
      <c r="BM99" s="160" t="s">
        <v>232</v>
      </c>
    </row>
    <row r="100" spans="1:65" s="2" customFormat="1" ht="19.5">
      <c r="A100" s="32"/>
      <c r="B100" s="33"/>
      <c r="C100" s="34"/>
      <c r="D100" s="172" t="s">
        <v>228</v>
      </c>
      <c r="E100" s="34"/>
      <c r="F100" s="173" t="s">
        <v>270</v>
      </c>
      <c r="G100" s="34"/>
      <c r="H100" s="34"/>
      <c r="I100" s="174"/>
      <c r="J100" s="34"/>
      <c r="K100" s="34"/>
      <c r="L100" s="37"/>
      <c r="M100" s="175"/>
      <c r="N100" s="176"/>
      <c r="O100" s="62"/>
      <c r="P100" s="62"/>
      <c r="Q100" s="62"/>
      <c r="R100" s="62"/>
      <c r="S100" s="62"/>
      <c r="T100" s="63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5" t="s">
        <v>228</v>
      </c>
      <c r="AU100" s="15" t="s">
        <v>76</v>
      </c>
    </row>
    <row r="101" spans="1:65" s="2" customFormat="1" ht="48">
      <c r="A101" s="32"/>
      <c r="B101" s="33"/>
      <c r="C101" s="149" t="s">
        <v>236</v>
      </c>
      <c r="D101" s="149" t="s">
        <v>177</v>
      </c>
      <c r="E101" s="150" t="s">
        <v>485</v>
      </c>
      <c r="F101" s="151" t="s">
        <v>486</v>
      </c>
      <c r="G101" s="152" t="s">
        <v>208</v>
      </c>
      <c r="H101" s="153">
        <v>3.9550000000000001</v>
      </c>
      <c r="I101" s="154"/>
      <c r="J101" s="155">
        <f>ROUND(I101*H101,2)</f>
        <v>0</v>
      </c>
      <c r="K101" s="151" t="s">
        <v>181</v>
      </c>
      <c r="L101" s="37"/>
      <c r="M101" s="156" t="s">
        <v>35</v>
      </c>
      <c r="N101" s="157" t="s">
        <v>47</v>
      </c>
      <c r="O101" s="62"/>
      <c r="P101" s="158">
        <f>O101*H101</f>
        <v>0</v>
      </c>
      <c r="Q101" s="158">
        <v>0</v>
      </c>
      <c r="R101" s="158">
        <f>Q101*H101</f>
        <v>0</v>
      </c>
      <c r="S101" s="158">
        <v>0</v>
      </c>
      <c r="T101" s="159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60" t="s">
        <v>182</v>
      </c>
      <c r="AT101" s="160" t="s">
        <v>177</v>
      </c>
      <c r="AU101" s="160" t="s">
        <v>76</v>
      </c>
      <c r="AY101" s="15" t="s">
        <v>183</v>
      </c>
      <c r="BE101" s="161">
        <f>IF(N101="základní",J101,0)</f>
        <v>0</v>
      </c>
      <c r="BF101" s="161">
        <f>IF(N101="snížená",J101,0)</f>
        <v>0</v>
      </c>
      <c r="BG101" s="161">
        <f>IF(N101="zákl. přenesená",J101,0)</f>
        <v>0</v>
      </c>
      <c r="BH101" s="161">
        <f>IF(N101="sníž. přenesená",J101,0)</f>
        <v>0</v>
      </c>
      <c r="BI101" s="161">
        <f>IF(N101="nulová",J101,0)</f>
        <v>0</v>
      </c>
      <c r="BJ101" s="15" t="s">
        <v>84</v>
      </c>
      <c r="BK101" s="161">
        <f>ROUND(I101*H101,2)</f>
        <v>0</v>
      </c>
      <c r="BL101" s="15" t="s">
        <v>182</v>
      </c>
      <c r="BM101" s="160" t="s">
        <v>235</v>
      </c>
    </row>
    <row r="102" spans="1:65" s="2" customFormat="1" ht="16.5" customHeight="1">
      <c r="A102" s="32"/>
      <c r="B102" s="33"/>
      <c r="C102" s="162" t="s">
        <v>209</v>
      </c>
      <c r="D102" s="162" t="s">
        <v>198</v>
      </c>
      <c r="E102" s="163" t="s">
        <v>608</v>
      </c>
      <c r="F102" s="164" t="s">
        <v>609</v>
      </c>
      <c r="G102" s="165" t="s">
        <v>208</v>
      </c>
      <c r="H102" s="166">
        <v>0.10100000000000001</v>
      </c>
      <c r="I102" s="167"/>
      <c r="J102" s="168">
        <f>ROUND(I102*H102,2)</f>
        <v>0</v>
      </c>
      <c r="K102" s="164" t="s">
        <v>181</v>
      </c>
      <c r="L102" s="169"/>
      <c r="M102" s="185" t="s">
        <v>35</v>
      </c>
      <c r="N102" s="186" t="s">
        <v>47</v>
      </c>
      <c r="O102" s="179"/>
      <c r="P102" s="180">
        <f>O102*H102</f>
        <v>0</v>
      </c>
      <c r="Q102" s="180">
        <v>1</v>
      </c>
      <c r="R102" s="180">
        <f>Q102*H102</f>
        <v>0.10100000000000001</v>
      </c>
      <c r="S102" s="180">
        <v>0</v>
      </c>
      <c r="T102" s="181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60" t="s">
        <v>193</v>
      </c>
      <c r="AT102" s="160" t="s">
        <v>198</v>
      </c>
      <c r="AU102" s="160" t="s">
        <v>76</v>
      </c>
      <c r="AY102" s="15" t="s">
        <v>183</v>
      </c>
      <c r="BE102" s="161">
        <f>IF(N102="základní",J102,0)</f>
        <v>0</v>
      </c>
      <c r="BF102" s="161">
        <f>IF(N102="snížená",J102,0)</f>
        <v>0</v>
      </c>
      <c r="BG102" s="161">
        <f>IF(N102="zákl. přenesená",J102,0)</f>
        <v>0</v>
      </c>
      <c r="BH102" s="161">
        <f>IF(N102="sníž. přenesená",J102,0)</f>
        <v>0</v>
      </c>
      <c r="BI102" s="161">
        <f>IF(N102="nulová",J102,0)</f>
        <v>0</v>
      </c>
      <c r="BJ102" s="15" t="s">
        <v>84</v>
      </c>
      <c r="BK102" s="161">
        <f>ROUND(I102*H102,2)</f>
        <v>0</v>
      </c>
      <c r="BL102" s="15" t="s">
        <v>182</v>
      </c>
      <c r="BM102" s="160" t="s">
        <v>285</v>
      </c>
    </row>
    <row r="103" spans="1:65" s="2" customFormat="1" ht="6.95" customHeight="1">
      <c r="A103" s="32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7"/>
      <c r="M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</sheetData>
  <sheetProtection algorithmName="SHA-512" hashValue="qPXDEhgCPVZlGUPqkV1Q9fdLC7Ig8HoF8Zywt3ckzsm0rEtPeN+R14DQFLAUjJiLc9DcS0wq9Oww2/9ASKiQrw==" saltValue="JaECkSrDND171HCCxzs8gNsssBXOz1xR/gU5+dl/yOBSSBFRitbEZBPymlnyUIzrS61Z8CVNYmMKRF97TlM22g==" spinCount="100000" sheet="1" objects="1" scenarios="1" formatColumns="0" formatRows="0" autoFilter="0"/>
  <autoFilter ref="C78:K102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5" t="s">
        <v>130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customHeight="1">
      <c r="B4" s="18"/>
      <c r="D4" s="108" t="s">
        <v>157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44" t="str">
        <f>'Rekapitulace stavby'!K6</f>
        <v>Oprava kolejí a výhybek v žst. Volyně.</v>
      </c>
      <c r="F7" s="345"/>
      <c r="G7" s="345"/>
      <c r="H7" s="345"/>
      <c r="L7" s="18"/>
    </row>
    <row r="8" spans="1:46" s="2" customFormat="1" ht="12" customHeight="1">
      <c r="A8" s="32"/>
      <c r="B8" s="37"/>
      <c r="C8" s="32"/>
      <c r="D8" s="110" t="s">
        <v>158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6" t="s">
        <v>610</v>
      </c>
      <c r="F9" s="347"/>
      <c r="G9" s="347"/>
      <c r="H9" s="347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19</v>
      </c>
      <c r="G11" s="32"/>
      <c r="H11" s="32"/>
      <c r="I11" s="110" t="s">
        <v>20</v>
      </c>
      <c r="J11" s="101" t="s">
        <v>21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22</v>
      </c>
      <c r="E12" s="32"/>
      <c r="F12" s="101" t="s">
        <v>23</v>
      </c>
      <c r="G12" s="32"/>
      <c r="H12" s="32"/>
      <c r="I12" s="110" t="s">
        <v>24</v>
      </c>
      <c r="J12" s="112" t="str">
        <f>'Rekapitulace stavby'!AN8</f>
        <v>18. 2. 2021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26</v>
      </c>
      <c r="E14" s="32"/>
      <c r="F14" s="32"/>
      <c r="G14" s="32"/>
      <c r="H14" s="32"/>
      <c r="I14" s="110" t="s">
        <v>27</v>
      </c>
      <c r="J14" s="101" t="str">
        <f>IF('Rekapitulace stavby'!AN10="","",'Rekapitulace stavby'!AN10)</f>
        <v>70994234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tr">
        <f>IF('Rekapitulace stavby'!E11="","",'Rekapitulace stavby'!E11)</f>
        <v xml:space="preserve">Správa železnic, státní organizace, OŘ Plzeň </v>
      </c>
      <c r="F15" s="32"/>
      <c r="G15" s="32"/>
      <c r="H15" s="32"/>
      <c r="I15" s="110" t="s">
        <v>30</v>
      </c>
      <c r="J15" s="101" t="str">
        <f>IF('Rekapitulace stavby'!AN11="","",'Rekapitulace stavby'!AN11)</f>
        <v>CZ70994234</v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32</v>
      </c>
      <c r="E17" s="32"/>
      <c r="F17" s="32"/>
      <c r="G17" s="32"/>
      <c r="H17" s="32"/>
      <c r="I17" s="110" t="s">
        <v>27</v>
      </c>
      <c r="J17" s="28" t="str">
        <f>'Rekapitulace stavby'!AN13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8" t="str">
        <f>'Rekapitulace stavby'!E14</f>
        <v>Vyplň údaj</v>
      </c>
      <c r="F18" s="349"/>
      <c r="G18" s="349"/>
      <c r="H18" s="349"/>
      <c r="I18" s="110" t="s">
        <v>30</v>
      </c>
      <c r="J18" s="28" t="str">
        <f>'Rekapitulace stavby'!AN14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34</v>
      </c>
      <c r="E20" s="32"/>
      <c r="F20" s="32"/>
      <c r="G20" s="32"/>
      <c r="H20" s="32"/>
      <c r="I20" s="110" t="s">
        <v>27</v>
      </c>
      <c r="J20" s="101" t="str">
        <f>IF('Rekapitulace stavby'!AN16="","",'Rekapitulace stavby'!AN16)</f>
        <v/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tr">
        <f>IF('Rekapitulace stavby'!E17="","",'Rekapitulace stavby'!E17)</f>
        <v xml:space="preserve"> </v>
      </c>
      <c r="F21" s="32"/>
      <c r="G21" s="32"/>
      <c r="H21" s="32"/>
      <c r="I21" s="110" t="s">
        <v>30</v>
      </c>
      <c r="J21" s="101" t="str">
        <f>IF('Rekapitulace stavby'!AN17="","",'Rekapitulace stavby'!AN17)</f>
        <v/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38</v>
      </c>
      <c r="E23" s="32"/>
      <c r="F23" s="32"/>
      <c r="G23" s="32"/>
      <c r="H23" s="32"/>
      <c r="I23" s="110" t="s">
        <v>27</v>
      </c>
      <c r="J23" s="101" t="s">
        <v>35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">
        <v>39</v>
      </c>
      <c r="F24" s="32"/>
      <c r="G24" s="32"/>
      <c r="H24" s="32"/>
      <c r="I24" s="110" t="s">
        <v>30</v>
      </c>
      <c r="J24" s="101" t="s">
        <v>35</v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40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50" t="s">
        <v>35</v>
      </c>
      <c r="F27" s="350"/>
      <c r="G27" s="350"/>
      <c r="H27" s="350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42</v>
      </c>
      <c r="E30" s="32"/>
      <c r="F30" s="32"/>
      <c r="G30" s="32"/>
      <c r="H30" s="32"/>
      <c r="I30" s="32"/>
      <c r="J30" s="118">
        <f>ROUND(J79,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44</v>
      </c>
      <c r="G32" s="32"/>
      <c r="H32" s="32"/>
      <c r="I32" s="119" t="s">
        <v>43</v>
      </c>
      <c r="J32" s="119" t="s">
        <v>45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46</v>
      </c>
      <c r="E33" s="110" t="s">
        <v>47</v>
      </c>
      <c r="F33" s="121">
        <f>ROUND((SUM(BE79:BE104)),  2)</f>
        <v>0</v>
      </c>
      <c r="G33" s="32"/>
      <c r="H33" s="32"/>
      <c r="I33" s="122">
        <v>0.21</v>
      </c>
      <c r="J33" s="121">
        <f>ROUND(((SUM(BE79:BE104))*I33),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48</v>
      </c>
      <c r="F34" s="121">
        <f>ROUND((SUM(BF79:BF104)),  2)</f>
        <v>0</v>
      </c>
      <c r="G34" s="32"/>
      <c r="H34" s="32"/>
      <c r="I34" s="122">
        <v>0.15</v>
      </c>
      <c r="J34" s="121">
        <f>ROUND(((SUM(BF79:BF104))*I34),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49</v>
      </c>
      <c r="F35" s="121">
        <f>ROUND((SUM(BG79:BG104)),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50</v>
      </c>
      <c r="F36" s="121">
        <f>ROUND((SUM(BH79:BH104)),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51</v>
      </c>
      <c r="F37" s="121">
        <f>ROUND((SUM(BI79:BI104)),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52</v>
      </c>
      <c r="E39" s="125"/>
      <c r="F39" s="125"/>
      <c r="G39" s="126" t="s">
        <v>53</v>
      </c>
      <c r="H39" s="127" t="s">
        <v>54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160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51" t="str">
        <f>E7</f>
        <v>Oprava kolejí a výhybek v žst. Volyně.</v>
      </c>
      <c r="F48" s="352"/>
      <c r="G48" s="352"/>
      <c r="H48" s="352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158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7" t="str">
        <f>E9</f>
        <v>SO 14 - plocha u výpravní budovy</v>
      </c>
      <c r="F50" s="353"/>
      <c r="G50" s="353"/>
      <c r="H50" s="353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>trať 198 dle JŘ, žst. Volyně</v>
      </c>
      <c r="G52" s="34"/>
      <c r="H52" s="34"/>
      <c r="I52" s="27" t="s">
        <v>24</v>
      </c>
      <c r="J52" s="57" t="str">
        <f>IF(J12="","",J12)</f>
        <v>18. 2. 2021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26</v>
      </c>
      <c r="D54" s="34"/>
      <c r="E54" s="34"/>
      <c r="F54" s="25" t="str">
        <f>E15</f>
        <v xml:space="preserve">Správa železnic, státní organizace, OŘ Plzeň </v>
      </c>
      <c r="G54" s="34"/>
      <c r="H54" s="34"/>
      <c r="I54" s="27" t="s">
        <v>34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4"/>
      <c r="E55" s="34"/>
      <c r="F55" s="25" t="str">
        <f>IF(E18="","",E18)</f>
        <v>Vyplň údaj</v>
      </c>
      <c r="G55" s="34"/>
      <c r="H55" s="34"/>
      <c r="I55" s="27" t="s">
        <v>38</v>
      </c>
      <c r="J55" s="30" t="str">
        <f>E24</f>
        <v>Libor Brabenec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161</v>
      </c>
      <c r="D57" s="135"/>
      <c r="E57" s="135"/>
      <c r="F57" s="135"/>
      <c r="G57" s="135"/>
      <c r="H57" s="135"/>
      <c r="I57" s="135"/>
      <c r="J57" s="136" t="s">
        <v>162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74</v>
      </c>
      <c r="D59" s="34"/>
      <c r="E59" s="34"/>
      <c r="F59" s="34"/>
      <c r="G59" s="34"/>
      <c r="H59" s="34"/>
      <c r="I59" s="34"/>
      <c r="J59" s="75">
        <f>J79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163</v>
      </c>
    </row>
    <row r="60" spans="1:47" s="2" customFormat="1" ht="21.7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6.95" customHeight="1">
      <c r="A61" s="32"/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5" spans="1:65" s="2" customFormat="1" ht="6.95" customHeight="1">
      <c r="A65" s="32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65" s="2" customFormat="1" ht="24.95" customHeight="1">
      <c r="A66" s="32"/>
      <c r="B66" s="33"/>
      <c r="C66" s="21" t="s">
        <v>164</v>
      </c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5" s="2" customFormat="1" ht="6.95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5" s="2" customFormat="1" ht="12" customHeight="1">
      <c r="A68" s="32"/>
      <c r="B68" s="33"/>
      <c r="C68" s="27" t="s">
        <v>16</v>
      </c>
      <c r="D68" s="34"/>
      <c r="E68" s="34"/>
      <c r="F68" s="34"/>
      <c r="G68" s="34"/>
      <c r="H68" s="34"/>
      <c r="I68" s="34"/>
      <c r="J68" s="34"/>
      <c r="K68" s="34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5" s="2" customFormat="1" ht="16.5" customHeight="1">
      <c r="A69" s="32"/>
      <c r="B69" s="33"/>
      <c r="C69" s="34"/>
      <c r="D69" s="34"/>
      <c r="E69" s="351" t="str">
        <f>E7</f>
        <v>Oprava kolejí a výhybek v žst. Volyně.</v>
      </c>
      <c r="F69" s="352"/>
      <c r="G69" s="352"/>
      <c r="H69" s="352"/>
      <c r="I69" s="34"/>
      <c r="J69" s="34"/>
      <c r="K69" s="34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5" s="2" customFormat="1" ht="12" customHeight="1">
      <c r="A70" s="32"/>
      <c r="B70" s="33"/>
      <c r="C70" s="27" t="s">
        <v>158</v>
      </c>
      <c r="D70" s="34"/>
      <c r="E70" s="34"/>
      <c r="F70" s="34"/>
      <c r="G70" s="34"/>
      <c r="H70" s="34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5" s="2" customFormat="1" ht="16.5" customHeight="1">
      <c r="A71" s="32"/>
      <c r="B71" s="33"/>
      <c r="C71" s="34"/>
      <c r="D71" s="34"/>
      <c r="E71" s="307" t="str">
        <f>E9</f>
        <v>SO 14 - plocha u výpravní budovy</v>
      </c>
      <c r="F71" s="353"/>
      <c r="G71" s="353"/>
      <c r="H71" s="353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5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5" s="2" customFormat="1" ht="12" customHeight="1">
      <c r="A73" s="32"/>
      <c r="B73" s="33"/>
      <c r="C73" s="27" t="s">
        <v>22</v>
      </c>
      <c r="D73" s="34"/>
      <c r="E73" s="34"/>
      <c r="F73" s="25" t="str">
        <f>F12</f>
        <v>trať 198 dle JŘ, žst. Volyně</v>
      </c>
      <c r="G73" s="34"/>
      <c r="H73" s="34"/>
      <c r="I73" s="27" t="s">
        <v>24</v>
      </c>
      <c r="J73" s="57" t="str">
        <f>IF(J12="","",J12)</f>
        <v>18. 2. 2021</v>
      </c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5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5" s="2" customFormat="1" ht="15.2" customHeight="1">
      <c r="A75" s="32"/>
      <c r="B75" s="33"/>
      <c r="C75" s="27" t="s">
        <v>26</v>
      </c>
      <c r="D75" s="34"/>
      <c r="E75" s="34"/>
      <c r="F75" s="25" t="str">
        <f>E15</f>
        <v xml:space="preserve">Správa železnic, státní organizace, OŘ Plzeň </v>
      </c>
      <c r="G75" s="34"/>
      <c r="H75" s="34"/>
      <c r="I75" s="27" t="s">
        <v>34</v>
      </c>
      <c r="J75" s="30" t="str">
        <f>E21</f>
        <v xml:space="preserve"> </v>
      </c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5" s="2" customFormat="1" ht="15.2" customHeight="1">
      <c r="A76" s="32"/>
      <c r="B76" s="33"/>
      <c r="C76" s="27" t="s">
        <v>32</v>
      </c>
      <c r="D76" s="34"/>
      <c r="E76" s="34"/>
      <c r="F76" s="25" t="str">
        <f>IF(E18="","",E18)</f>
        <v>Vyplň údaj</v>
      </c>
      <c r="G76" s="34"/>
      <c r="H76" s="34"/>
      <c r="I76" s="27" t="s">
        <v>38</v>
      </c>
      <c r="J76" s="30" t="str">
        <f>E24</f>
        <v>Libor Brabenec</v>
      </c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5" s="2" customFormat="1" ht="10.3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5" s="9" customFormat="1" ht="29.25" customHeight="1">
      <c r="A78" s="138"/>
      <c r="B78" s="139"/>
      <c r="C78" s="140" t="s">
        <v>165</v>
      </c>
      <c r="D78" s="141" t="s">
        <v>61</v>
      </c>
      <c r="E78" s="141" t="s">
        <v>57</v>
      </c>
      <c r="F78" s="141" t="s">
        <v>58</v>
      </c>
      <c r="G78" s="141" t="s">
        <v>166</v>
      </c>
      <c r="H78" s="141" t="s">
        <v>167</v>
      </c>
      <c r="I78" s="141" t="s">
        <v>168</v>
      </c>
      <c r="J78" s="141" t="s">
        <v>162</v>
      </c>
      <c r="K78" s="142" t="s">
        <v>169</v>
      </c>
      <c r="L78" s="143"/>
      <c r="M78" s="66" t="s">
        <v>35</v>
      </c>
      <c r="N78" s="67" t="s">
        <v>46</v>
      </c>
      <c r="O78" s="67" t="s">
        <v>170</v>
      </c>
      <c r="P78" s="67" t="s">
        <v>171</v>
      </c>
      <c r="Q78" s="67" t="s">
        <v>172</v>
      </c>
      <c r="R78" s="67" t="s">
        <v>173</v>
      </c>
      <c r="S78" s="67" t="s">
        <v>174</v>
      </c>
      <c r="T78" s="68" t="s">
        <v>175</v>
      </c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</row>
    <row r="79" spans="1:65" s="2" customFormat="1" ht="22.9" customHeight="1">
      <c r="A79" s="32"/>
      <c r="B79" s="33"/>
      <c r="C79" s="73" t="s">
        <v>176</v>
      </c>
      <c r="D79" s="34"/>
      <c r="E79" s="34"/>
      <c r="F79" s="34"/>
      <c r="G79" s="34"/>
      <c r="H79" s="34"/>
      <c r="I79" s="34"/>
      <c r="J79" s="144">
        <f>BK79</f>
        <v>0</v>
      </c>
      <c r="K79" s="34"/>
      <c r="L79" s="37"/>
      <c r="M79" s="69"/>
      <c r="N79" s="145"/>
      <c r="O79" s="70"/>
      <c r="P79" s="146">
        <f>SUM(P80:P104)</f>
        <v>0</v>
      </c>
      <c r="Q79" s="70"/>
      <c r="R79" s="146">
        <f>SUM(R80:R104)</f>
        <v>39.286699999999996</v>
      </c>
      <c r="S79" s="70"/>
      <c r="T79" s="147">
        <f>SUM(T80:T104)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5" t="s">
        <v>75</v>
      </c>
      <c r="AU79" s="15" t="s">
        <v>163</v>
      </c>
      <c r="BK79" s="148">
        <f>SUM(BK80:BK104)</f>
        <v>0</v>
      </c>
    </row>
    <row r="80" spans="1:65" s="2" customFormat="1" ht="16.5" customHeight="1">
      <c r="A80" s="32"/>
      <c r="B80" s="33"/>
      <c r="C80" s="162" t="s">
        <v>84</v>
      </c>
      <c r="D80" s="162" t="s">
        <v>198</v>
      </c>
      <c r="E80" s="163" t="s">
        <v>543</v>
      </c>
      <c r="F80" s="164" t="s">
        <v>544</v>
      </c>
      <c r="G80" s="165" t="s">
        <v>180</v>
      </c>
      <c r="H80" s="166">
        <v>62</v>
      </c>
      <c r="I80" s="167"/>
      <c r="J80" s="168">
        <f t="shared" ref="J80:J89" si="0">ROUND(I80*H80,2)</f>
        <v>0</v>
      </c>
      <c r="K80" s="164" t="s">
        <v>181</v>
      </c>
      <c r="L80" s="169"/>
      <c r="M80" s="170" t="s">
        <v>35</v>
      </c>
      <c r="N80" s="171" t="s">
        <v>47</v>
      </c>
      <c r="O80" s="62"/>
      <c r="P80" s="158">
        <f t="shared" ref="P80:P89" si="1">O80*H80</f>
        <v>0</v>
      </c>
      <c r="Q80" s="158">
        <v>0</v>
      </c>
      <c r="R80" s="158">
        <f t="shared" ref="R80:R89" si="2">Q80*H80</f>
        <v>0</v>
      </c>
      <c r="S80" s="158">
        <v>0</v>
      </c>
      <c r="T80" s="159">
        <f t="shared" ref="T80:T89" si="3"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60" t="s">
        <v>193</v>
      </c>
      <c r="AT80" s="160" t="s">
        <v>198</v>
      </c>
      <c r="AU80" s="160" t="s">
        <v>76</v>
      </c>
      <c r="AY80" s="15" t="s">
        <v>183</v>
      </c>
      <c r="BE80" s="161">
        <f t="shared" ref="BE80:BE89" si="4">IF(N80="základní",J80,0)</f>
        <v>0</v>
      </c>
      <c r="BF80" s="161">
        <f t="shared" ref="BF80:BF89" si="5">IF(N80="snížená",J80,0)</f>
        <v>0</v>
      </c>
      <c r="BG80" s="161">
        <f t="shared" ref="BG80:BG89" si="6">IF(N80="zákl. přenesená",J80,0)</f>
        <v>0</v>
      </c>
      <c r="BH80" s="161">
        <f t="shared" ref="BH80:BH89" si="7">IF(N80="sníž. přenesená",J80,0)</f>
        <v>0</v>
      </c>
      <c r="BI80" s="161">
        <f t="shared" ref="BI80:BI89" si="8">IF(N80="nulová",J80,0)</f>
        <v>0</v>
      </c>
      <c r="BJ80" s="15" t="s">
        <v>84</v>
      </c>
      <c r="BK80" s="161">
        <f t="shared" ref="BK80:BK89" si="9">ROUND(I80*H80,2)</f>
        <v>0</v>
      </c>
      <c r="BL80" s="15" t="s">
        <v>182</v>
      </c>
      <c r="BM80" s="160" t="s">
        <v>86</v>
      </c>
    </row>
    <row r="81" spans="1:65" s="2" customFormat="1" ht="16.5" customHeight="1">
      <c r="A81" s="32"/>
      <c r="B81" s="33"/>
      <c r="C81" s="162" t="s">
        <v>86</v>
      </c>
      <c r="D81" s="162" t="s">
        <v>198</v>
      </c>
      <c r="E81" s="163" t="s">
        <v>547</v>
      </c>
      <c r="F81" s="164" t="s">
        <v>548</v>
      </c>
      <c r="G81" s="165" t="s">
        <v>180</v>
      </c>
      <c r="H81" s="166">
        <v>4</v>
      </c>
      <c r="I81" s="167"/>
      <c r="J81" s="168">
        <f t="shared" si="0"/>
        <v>0</v>
      </c>
      <c r="K81" s="164" t="s">
        <v>181</v>
      </c>
      <c r="L81" s="169"/>
      <c r="M81" s="170" t="s">
        <v>35</v>
      </c>
      <c r="N81" s="171" t="s">
        <v>47</v>
      </c>
      <c r="O81" s="62"/>
      <c r="P81" s="158">
        <f t="shared" si="1"/>
        <v>0</v>
      </c>
      <c r="Q81" s="158">
        <v>0</v>
      </c>
      <c r="R81" s="158">
        <f t="shared" si="2"/>
        <v>0</v>
      </c>
      <c r="S81" s="158">
        <v>0</v>
      </c>
      <c r="T81" s="159">
        <f t="shared" si="3"/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R81" s="160" t="s">
        <v>193</v>
      </c>
      <c r="AT81" s="160" t="s">
        <v>198</v>
      </c>
      <c r="AU81" s="160" t="s">
        <v>76</v>
      </c>
      <c r="AY81" s="15" t="s">
        <v>183</v>
      </c>
      <c r="BE81" s="161">
        <f t="shared" si="4"/>
        <v>0</v>
      </c>
      <c r="BF81" s="161">
        <f t="shared" si="5"/>
        <v>0</v>
      </c>
      <c r="BG81" s="161">
        <f t="shared" si="6"/>
        <v>0</v>
      </c>
      <c r="BH81" s="161">
        <f t="shared" si="7"/>
        <v>0</v>
      </c>
      <c r="BI81" s="161">
        <f t="shared" si="8"/>
        <v>0</v>
      </c>
      <c r="BJ81" s="15" t="s">
        <v>84</v>
      </c>
      <c r="BK81" s="161">
        <f t="shared" si="9"/>
        <v>0</v>
      </c>
      <c r="BL81" s="15" t="s">
        <v>182</v>
      </c>
      <c r="BM81" s="160" t="s">
        <v>182</v>
      </c>
    </row>
    <row r="82" spans="1:65" s="2" customFormat="1" ht="16.5" customHeight="1">
      <c r="A82" s="32"/>
      <c r="B82" s="33"/>
      <c r="C82" s="162" t="s">
        <v>186</v>
      </c>
      <c r="D82" s="162" t="s">
        <v>198</v>
      </c>
      <c r="E82" s="163" t="s">
        <v>549</v>
      </c>
      <c r="F82" s="164" t="s">
        <v>550</v>
      </c>
      <c r="G82" s="165" t="s">
        <v>208</v>
      </c>
      <c r="H82" s="166">
        <v>19.8</v>
      </c>
      <c r="I82" s="167"/>
      <c r="J82" s="168">
        <f t="shared" si="0"/>
        <v>0</v>
      </c>
      <c r="K82" s="164" t="s">
        <v>181</v>
      </c>
      <c r="L82" s="169"/>
      <c r="M82" s="170" t="s">
        <v>35</v>
      </c>
      <c r="N82" s="171" t="s">
        <v>47</v>
      </c>
      <c r="O82" s="62"/>
      <c r="P82" s="158">
        <f t="shared" si="1"/>
        <v>0</v>
      </c>
      <c r="Q82" s="158">
        <v>1</v>
      </c>
      <c r="R82" s="158">
        <f t="shared" si="2"/>
        <v>19.8</v>
      </c>
      <c r="S82" s="158">
        <v>0</v>
      </c>
      <c r="T82" s="159">
        <f t="shared" si="3"/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60" t="s">
        <v>193</v>
      </c>
      <c r="AT82" s="160" t="s">
        <v>198</v>
      </c>
      <c r="AU82" s="160" t="s">
        <v>76</v>
      </c>
      <c r="AY82" s="15" t="s">
        <v>183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15" t="s">
        <v>84</v>
      </c>
      <c r="BK82" s="161">
        <f t="shared" si="9"/>
        <v>0</v>
      </c>
      <c r="BL82" s="15" t="s">
        <v>182</v>
      </c>
      <c r="BM82" s="160" t="s">
        <v>190</v>
      </c>
    </row>
    <row r="83" spans="1:65" s="2" customFormat="1" ht="16.5" customHeight="1">
      <c r="A83" s="32"/>
      <c r="B83" s="33"/>
      <c r="C83" s="162" t="s">
        <v>182</v>
      </c>
      <c r="D83" s="162" t="s">
        <v>198</v>
      </c>
      <c r="E83" s="163" t="s">
        <v>212</v>
      </c>
      <c r="F83" s="164" t="s">
        <v>213</v>
      </c>
      <c r="G83" s="165" t="s">
        <v>208</v>
      </c>
      <c r="H83" s="166">
        <v>3.96</v>
      </c>
      <c r="I83" s="167"/>
      <c r="J83" s="168">
        <f t="shared" si="0"/>
        <v>0</v>
      </c>
      <c r="K83" s="164" t="s">
        <v>181</v>
      </c>
      <c r="L83" s="169"/>
      <c r="M83" s="170" t="s">
        <v>35</v>
      </c>
      <c r="N83" s="171" t="s">
        <v>47</v>
      </c>
      <c r="O83" s="62"/>
      <c r="P83" s="158">
        <f t="shared" si="1"/>
        <v>0</v>
      </c>
      <c r="Q83" s="158">
        <v>1</v>
      </c>
      <c r="R83" s="158">
        <f t="shared" si="2"/>
        <v>3.96</v>
      </c>
      <c r="S83" s="158">
        <v>0</v>
      </c>
      <c r="T83" s="159">
        <f t="shared" si="3"/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60" t="s">
        <v>193</v>
      </c>
      <c r="AT83" s="160" t="s">
        <v>198</v>
      </c>
      <c r="AU83" s="160" t="s">
        <v>76</v>
      </c>
      <c r="AY83" s="15" t="s">
        <v>183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15" t="s">
        <v>84</v>
      </c>
      <c r="BK83" s="161">
        <f t="shared" si="9"/>
        <v>0</v>
      </c>
      <c r="BL83" s="15" t="s">
        <v>182</v>
      </c>
      <c r="BM83" s="160" t="s">
        <v>193</v>
      </c>
    </row>
    <row r="84" spans="1:65" s="2" customFormat="1" ht="16.5" customHeight="1">
      <c r="A84" s="32"/>
      <c r="B84" s="33"/>
      <c r="C84" s="162" t="s">
        <v>194</v>
      </c>
      <c r="D84" s="162" t="s">
        <v>198</v>
      </c>
      <c r="E84" s="163" t="s">
        <v>551</v>
      </c>
      <c r="F84" s="164" t="s">
        <v>552</v>
      </c>
      <c r="G84" s="165" t="s">
        <v>208</v>
      </c>
      <c r="H84" s="166">
        <v>1.1879999999999999</v>
      </c>
      <c r="I84" s="167"/>
      <c r="J84" s="168">
        <f t="shared" si="0"/>
        <v>0</v>
      </c>
      <c r="K84" s="164" t="s">
        <v>181</v>
      </c>
      <c r="L84" s="169"/>
      <c r="M84" s="170" t="s">
        <v>35</v>
      </c>
      <c r="N84" s="171" t="s">
        <v>47</v>
      </c>
      <c r="O84" s="62"/>
      <c r="P84" s="158">
        <f t="shared" si="1"/>
        <v>0</v>
      </c>
      <c r="Q84" s="158">
        <v>1</v>
      </c>
      <c r="R84" s="158">
        <f t="shared" si="2"/>
        <v>1.1879999999999999</v>
      </c>
      <c r="S84" s="158">
        <v>0</v>
      </c>
      <c r="T84" s="159">
        <f t="shared" si="3"/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60" t="s">
        <v>193</v>
      </c>
      <c r="AT84" s="160" t="s">
        <v>198</v>
      </c>
      <c r="AU84" s="160" t="s">
        <v>76</v>
      </c>
      <c r="AY84" s="15" t="s">
        <v>183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15" t="s">
        <v>84</v>
      </c>
      <c r="BK84" s="161">
        <f t="shared" si="9"/>
        <v>0</v>
      </c>
      <c r="BL84" s="15" t="s">
        <v>182</v>
      </c>
      <c r="BM84" s="160" t="s">
        <v>197</v>
      </c>
    </row>
    <row r="85" spans="1:65" s="2" customFormat="1" ht="16.5" customHeight="1">
      <c r="A85" s="32"/>
      <c r="B85" s="33"/>
      <c r="C85" s="162" t="s">
        <v>190</v>
      </c>
      <c r="D85" s="162" t="s">
        <v>198</v>
      </c>
      <c r="E85" s="163" t="s">
        <v>555</v>
      </c>
      <c r="F85" s="164" t="s">
        <v>556</v>
      </c>
      <c r="G85" s="165" t="s">
        <v>222</v>
      </c>
      <c r="H85" s="166">
        <v>66</v>
      </c>
      <c r="I85" s="167"/>
      <c r="J85" s="168">
        <f t="shared" si="0"/>
        <v>0</v>
      </c>
      <c r="K85" s="164" t="s">
        <v>181</v>
      </c>
      <c r="L85" s="169"/>
      <c r="M85" s="170" t="s">
        <v>35</v>
      </c>
      <c r="N85" s="171" t="s">
        <v>47</v>
      </c>
      <c r="O85" s="62"/>
      <c r="P85" s="158">
        <f t="shared" si="1"/>
        <v>0</v>
      </c>
      <c r="Q85" s="158">
        <v>5.8999999999999997E-2</v>
      </c>
      <c r="R85" s="158">
        <f t="shared" si="2"/>
        <v>3.8939999999999997</v>
      </c>
      <c r="S85" s="158">
        <v>0</v>
      </c>
      <c r="T85" s="159">
        <f t="shared" si="3"/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60" t="s">
        <v>193</v>
      </c>
      <c r="AT85" s="160" t="s">
        <v>198</v>
      </c>
      <c r="AU85" s="160" t="s">
        <v>76</v>
      </c>
      <c r="AY85" s="15" t="s">
        <v>183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15" t="s">
        <v>84</v>
      </c>
      <c r="BK85" s="161">
        <f t="shared" si="9"/>
        <v>0</v>
      </c>
      <c r="BL85" s="15" t="s">
        <v>182</v>
      </c>
      <c r="BM85" s="160" t="s">
        <v>201</v>
      </c>
    </row>
    <row r="86" spans="1:65" s="2" customFormat="1" ht="16.5" customHeight="1">
      <c r="A86" s="32"/>
      <c r="B86" s="33"/>
      <c r="C86" s="162" t="s">
        <v>202</v>
      </c>
      <c r="D86" s="162" t="s">
        <v>198</v>
      </c>
      <c r="E86" s="163" t="s">
        <v>557</v>
      </c>
      <c r="F86" s="164" t="s">
        <v>558</v>
      </c>
      <c r="G86" s="165" t="s">
        <v>189</v>
      </c>
      <c r="H86" s="166">
        <v>4.3</v>
      </c>
      <c r="I86" s="167"/>
      <c r="J86" s="168">
        <f t="shared" si="0"/>
        <v>0</v>
      </c>
      <c r="K86" s="164" t="s">
        <v>181</v>
      </c>
      <c r="L86" s="169"/>
      <c r="M86" s="170" t="s">
        <v>35</v>
      </c>
      <c r="N86" s="171" t="s">
        <v>47</v>
      </c>
      <c r="O86" s="62"/>
      <c r="P86" s="158">
        <f t="shared" si="1"/>
        <v>0</v>
      </c>
      <c r="Q86" s="158">
        <v>2.4289999999999998</v>
      </c>
      <c r="R86" s="158">
        <f t="shared" si="2"/>
        <v>10.444699999999999</v>
      </c>
      <c r="S86" s="158">
        <v>0</v>
      </c>
      <c r="T86" s="159">
        <f t="shared" si="3"/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0" t="s">
        <v>193</v>
      </c>
      <c r="AT86" s="160" t="s">
        <v>198</v>
      </c>
      <c r="AU86" s="160" t="s">
        <v>76</v>
      </c>
      <c r="AY86" s="15" t="s">
        <v>183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15" t="s">
        <v>84</v>
      </c>
      <c r="BK86" s="161">
        <f t="shared" si="9"/>
        <v>0</v>
      </c>
      <c r="BL86" s="15" t="s">
        <v>182</v>
      </c>
      <c r="BM86" s="160" t="s">
        <v>203</v>
      </c>
    </row>
    <row r="87" spans="1:65" s="2" customFormat="1" ht="16.5" customHeight="1">
      <c r="A87" s="32"/>
      <c r="B87" s="33"/>
      <c r="C87" s="162" t="s">
        <v>193</v>
      </c>
      <c r="D87" s="162" t="s">
        <v>198</v>
      </c>
      <c r="E87" s="163" t="s">
        <v>537</v>
      </c>
      <c r="F87" s="164" t="s">
        <v>538</v>
      </c>
      <c r="G87" s="165" t="s">
        <v>217</v>
      </c>
      <c r="H87" s="166">
        <v>20</v>
      </c>
      <c r="I87" s="167"/>
      <c r="J87" s="168">
        <f t="shared" si="0"/>
        <v>0</v>
      </c>
      <c r="K87" s="164" t="s">
        <v>35</v>
      </c>
      <c r="L87" s="169"/>
      <c r="M87" s="170" t="s">
        <v>35</v>
      </c>
      <c r="N87" s="171" t="s">
        <v>47</v>
      </c>
      <c r="O87" s="62"/>
      <c r="P87" s="158">
        <f t="shared" si="1"/>
        <v>0</v>
      </c>
      <c r="Q87" s="158">
        <v>0</v>
      </c>
      <c r="R87" s="158">
        <f t="shared" si="2"/>
        <v>0</v>
      </c>
      <c r="S87" s="158">
        <v>0</v>
      </c>
      <c r="T87" s="159">
        <f t="shared" si="3"/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0" t="s">
        <v>193</v>
      </c>
      <c r="AT87" s="160" t="s">
        <v>198</v>
      </c>
      <c r="AU87" s="160" t="s">
        <v>76</v>
      </c>
      <c r="AY87" s="15" t="s">
        <v>183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15" t="s">
        <v>84</v>
      </c>
      <c r="BK87" s="161">
        <f t="shared" si="9"/>
        <v>0</v>
      </c>
      <c r="BL87" s="15" t="s">
        <v>182</v>
      </c>
      <c r="BM87" s="160" t="s">
        <v>204</v>
      </c>
    </row>
    <row r="88" spans="1:65" s="2" customFormat="1" ht="36">
      <c r="A88" s="32"/>
      <c r="B88" s="33"/>
      <c r="C88" s="149" t="s">
        <v>205</v>
      </c>
      <c r="D88" s="149" t="s">
        <v>177</v>
      </c>
      <c r="E88" s="150" t="s">
        <v>611</v>
      </c>
      <c r="F88" s="151" t="s">
        <v>612</v>
      </c>
      <c r="G88" s="152" t="s">
        <v>189</v>
      </c>
      <c r="H88" s="153">
        <v>27.72</v>
      </c>
      <c r="I88" s="154"/>
      <c r="J88" s="155">
        <f t="shared" si="0"/>
        <v>0</v>
      </c>
      <c r="K88" s="151" t="s">
        <v>181</v>
      </c>
      <c r="L88" s="37"/>
      <c r="M88" s="156" t="s">
        <v>35</v>
      </c>
      <c r="N88" s="157" t="s">
        <v>47</v>
      </c>
      <c r="O88" s="62"/>
      <c r="P88" s="158">
        <f t="shared" si="1"/>
        <v>0</v>
      </c>
      <c r="Q88" s="158">
        <v>0</v>
      </c>
      <c r="R88" s="158">
        <f t="shared" si="2"/>
        <v>0</v>
      </c>
      <c r="S88" s="158">
        <v>0</v>
      </c>
      <c r="T88" s="159">
        <f t="shared" si="3"/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0" t="s">
        <v>182</v>
      </c>
      <c r="AT88" s="160" t="s">
        <v>177</v>
      </c>
      <c r="AU88" s="160" t="s">
        <v>76</v>
      </c>
      <c r="AY88" s="15" t="s">
        <v>183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15" t="s">
        <v>84</v>
      </c>
      <c r="BK88" s="161">
        <f t="shared" si="9"/>
        <v>0</v>
      </c>
      <c r="BL88" s="15" t="s">
        <v>182</v>
      </c>
      <c r="BM88" s="160" t="s">
        <v>209</v>
      </c>
    </row>
    <row r="89" spans="1:65" s="2" customFormat="1" ht="66.75" customHeight="1">
      <c r="A89" s="32"/>
      <c r="B89" s="33"/>
      <c r="C89" s="149" t="s">
        <v>197</v>
      </c>
      <c r="D89" s="149" t="s">
        <v>177</v>
      </c>
      <c r="E89" s="150" t="s">
        <v>483</v>
      </c>
      <c r="F89" s="151" t="s">
        <v>484</v>
      </c>
      <c r="G89" s="152" t="s">
        <v>208</v>
      </c>
      <c r="H89" s="153">
        <v>55.44</v>
      </c>
      <c r="I89" s="154"/>
      <c r="J89" s="155">
        <f t="shared" si="0"/>
        <v>0</v>
      </c>
      <c r="K89" s="151" t="s">
        <v>181</v>
      </c>
      <c r="L89" s="37"/>
      <c r="M89" s="156" t="s">
        <v>35</v>
      </c>
      <c r="N89" s="157" t="s">
        <v>47</v>
      </c>
      <c r="O89" s="62"/>
      <c r="P89" s="158">
        <f t="shared" si="1"/>
        <v>0</v>
      </c>
      <c r="Q89" s="158">
        <v>0</v>
      </c>
      <c r="R89" s="158">
        <f t="shared" si="2"/>
        <v>0</v>
      </c>
      <c r="S89" s="158">
        <v>0</v>
      </c>
      <c r="T89" s="159">
        <f t="shared" si="3"/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0" t="s">
        <v>182</v>
      </c>
      <c r="AT89" s="160" t="s">
        <v>177</v>
      </c>
      <c r="AU89" s="160" t="s">
        <v>76</v>
      </c>
      <c r="AY89" s="15" t="s">
        <v>183</v>
      </c>
      <c r="BE89" s="161">
        <f t="shared" si="4"/>
        <v>0</v>
      </c>
      <c r="BF89" s="161">
        <f t="shared" si="5"/>
        <v>0</v>
      </c>
      <c r="BG89" s="161">
        <f t="shared" si="6"/>
        <v>0</v>
      </c>
      <c r="BH89" s="161">
        <f t="shared" si="7"/>
        <v>0</v>
      </c>
      <c r="BI89" s="161">
        <f t="shared" si="8"/>
        <v>0</v>
      </c>
      <c r="BJ89" s="15" t="s">
        <v>84</v>
      </c>
      <c r="BK89" s="161">
        <f t="shared" si="9"/>
        <v>0</v>
      </c>
      <c r="BL89" s="15" t="s">
        <v>182</v>
      </c>
      <c r="BM89" s="160" t="s">
        <v>210</v>
      </c>
    </row>
    <row r="90" spans="1:65" s="2" customFormat="1" ht="19.5">
      <c r="A90" s="32"/>
      <c r="B90" s="33"/>
      <c r="C90" s="34"/>
      <c r="D90" s="172" t="s">
        <v>228</v>
      </c>
      <c r="E90" s="34"/>
      <c r="F90" s="173" t="s">
        <v>270</v>
      </c>
      <c r="G90" s="34"/>
      <c r="H90" s="34"/>
      <c r="I90" s="174"/>
      <c r="J90" s="34"/>
      <c r="K90" s="34"/>
      <c r="L90" s="37"/>
      <c r="M90" s="175"/>
      <c r="N90" s="176"/>
      <c r="O90" s="62"/>
      <c r="P90" s="62"/>
      <c r="Q90" s="62"/>
      <c r="R90" s="62"/>
      <c r="S90" s="62"/>
      <c r="T90" s="63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5" t="s">
        <v>228</v>
      </c>
      <c r="AU90" s="15" t="s">
        <v>76</v>
      </c>
    </row>
    <row r="91" spans="1:65" s="2" customFormat="1" ht="48">
      <c r="A91" s="32"/>
      <c r="B91" s="33"/>
      <c r="C91" s="149" t="s">
        <v>211</v>
      </c>
      <c r="D91" s="149" t="s">
        <v>177</v>
      </c>
      <c r="E91" s="150" t="s">
        <v>485</v>
      </c>
      <c r="F91" s="151" t="s">
        <v>486</v>
      </c>
      <c r="G91" s="152" t="s">
        <v>208</v>
      </c>
      <c r="H91" s="153">
        <v>55.44</v>
      </c>
      <c r="I91" s="154"/>
      <c r="J91" s="155">
        <f>ROUND(I91*H91,2)</f>
        <v>0</v>
      </c>
      <c r="K91" s="151" t="s">
        <v>181</v>
      </c>
      <c r="L91" s="37"/>
      <c r="M91" s="156" t="s">
        <v>35</v>
      </c>
      <c r="N91" s="157" t="s">
        <v>47</v>
      </c>
      <c r="O91" s="62"/>
      <c r="P91" s="158">
        <f>O91*H91</f>
        <v>0</v>
      </c>
      <c r="Q91" s="158">
        <v>0</v>
      </c>
      <c r="R91" s="158">
        <f>Q91*H91</f>
        <v>0</v>
      </c>
      <c r="S91" s="158">
        <v>0</v>
      </c>
      <c r="T91" s="159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0" t="s">
        <v>182</v>
      </c>
      <c r="AT91" s="160" t="s">
        <v>177</v>
      </c>
      <c r="AU91" s="160" t="s">
        <v>76</v>
      </c>
      <c r="AY91" s="15" t="s">
        <v>183</v>
      </c>
      <c r="BE91" s="161">
        <f>IF(N91="základní",J91,0)</f>
        <v>0</v>
      </c>
      <c r="BF91" s="161">
        <f>IF(N91="snížená",J91,0)</f>
        <v>0</v>
      </c>
      <c r="BG91" s="161">
        <f>IF(N91="zákl. přenesená",J91,0)</f>
        <v>0</v>
      </c>
      <c r="BH91" s="161">
        <f>IF(N91="sníž. přenesená",J91,0)</f>
        <v>0</v>
      </c>
      <c r="BI91" s="161">
        <f>IF(N91="nulová",J91,0)</f>
        <v>0</v>
      </c>
      <c r="BJ91" s="15" t="s">
        <v>84</v>
      </c>
      <c r="BK91" s="161">
        <f>ROUND(I91*H91,2)</f>
        <v>0</v>
      </c>
      <c r="BL91" s="15" t="s">
        <v>182</v>
      </c>
      <c r="BM91" s="160" t="s">
        <v>214</v>
      </c>
    </row>
    <row r="92" spans="1:65" s="2" customFormat="1" ht="36">
      <c r="A92" s="32"/>
      <c r="B92" s="33"/>
      <c r="C92" s="149" t="s">
        <v>201</v>
      </c>
      <c r="D92" s="149" t="s">
        <v>177</v>
      </c>
      <c r="E92" s="150" t="s">
        <v>565</v>
      </c>
      <c r="F92" s="151" t="s">
        <v>566</v>
      </c>
      <c r="G92" s="152" t="s">
        <v>180</v>
      </c>
      <c r="H92" s="153">
        <v>66</v>
      </c>
      <c r="I92" s="154"/>
      <c r="J92" s="155">
        <f>ROUND(I92*H92,2)</f>
        <v>0</v>
      </c>
      <c r="K92" s="151" t="s">
        <v>181</v>
      </c>
      <c r="L92" s="37"/>
      <c r="M92" s="156" t="s">
        <v>35</v>
      </c>
      <c r="N92" s="157" t="s">
        <v>47</v>
      </c>
      <c r="O92" s="62"/>
      <c r="P92" s="158">
        <f>O92*H92</f>
        <v>0</v>
      </c>
      <c r="Q92" s="158">
        <v>0</v>
      </c>
      <c r="R92" s="158">
        <f>Q92*H92</f>
        <v>0</v>
      </c>
      <c r="S92" s="158">
        <v>0</v>
      </c>
      <c r="T92" s="159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0" t="s">
        <v>182</v>
      </c>
      <c r="AT92" s="160" t="s">
        <v>177</v>
      </c>
      <c r="AU92" s="160" t="s">
        <v>76</v>
      </c>
      <c r="AY92" s="15" t="s">
        <v>183</v>
      </c>
      <c r="BE92" s="161">
        <f>IF(N92="základní",J92,0)</f>
        <v>0</v>
      </c>
      <c r="BF92" s="161">
        <f>IF(N92="snížená",J92,0)</f>
        <v>0</v>
      </c>
      <c r="BG92" s="161">
        <f>IF(N92="zákl. přenesená",J92,0)</f>
        <v>0</v>
      </c>
      <c r="BH92" s="161">
        <f>IF(N92="sníž. přenesená",J92,0)</f>
        <v>0</v>
      </c>
      <c r="BI92" s="161">
        <f>IF(N92="nulová",J92,0)</f>
        <v>0</v>
      </c>
      <c r="BJ92" s="15" t="s">
        <v>84</v>
      </c>
      <c r="BK92" s="161">
        <f>ROUND(I92*H92,2)</f>
        <v>0</v>
      </c>
      <c r="BL92" s="15" t="s">
        <v>182</v>
      </c>
      <c r="BM92" s="160" t="s">
        <v>218</v>
      </c>
    </row>
    <row r="93" spans="1:65" s="2" customFormat="1" ht="19.5">
      <c r="A93" s="32"/>
      <c r="B93" s="33"/>
      <c r="C93" s="34"/>
      <c r="D93" s="172" t="s">
        <v>228</v>
      </c>
      <c r="E93" s="34"/>
      <c r="F93" s="173" t="s">
        <v>567</v>
      </c>
      <c r="G93" s="34"/>
      <c r="H93" s="34"/>
      <c r="I93" s="174"/>
      <c r="J93" s="34"/>
      <c r="K93" s="34"/>
      <c r="L93" s="37"/>
      <c r="M93" s="175"/>
      <c r="N93" s="176"/>
      <c r="O93" s="62"/>
      <c r="P93" s="62"/>
      <c r="Q93" s="62"/>
      <c r="R93" s="62"/>
      <c r="S93" s="62"/>
      <c r="T93" s="63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5" t="s">
        <v>228</v>
      </c>
      <c r="AU93" s="15" t="s">
        <v>76</v>
      </c>
    </row>
    <row r="94" spans="1:65" s="2" customFormat="1" ht="33" customHeight="1">
      <c r="A94" s="32"/>
      <c r="B94" s="33"/>
      <c r="C94" s="149" t="s">
        <v>219</v>
      </c>
      <c r="D94" s="149" t="s">
        <v>177</v>
      </c>
      <c r="E94" s="150" t="s">
        <v>580</v>
      </c>
      <c r="F94" s="151" t="s">
        <v>581</v>
      </c>
      <c r="G94" s="152" t="s">
        <v>180</v>
      </c>
      <c r="H94" s="153">
        <v>66</v>
      </c>
      <c r="I94" s="154"/>
      <c r="J94" s="155">
        <f>ROUND(I94*H94,2)</f>
        <v>0</v>
      </c>
      <c r="K94" s="151" t="s">
        <v>181</v>
      </c>
      <c r="L94" s="37"/>
      <c r="M94" s="156" t="s">
        <v>35</v>
      </c>
      <c r="N94" s="157" t="s">
        <v>47</v>
      </c>
      <c r="O94" s="62"/>
      <c r="P94" s="158">
        <f>O94*H94</f>
        <v>0</v>
      </c>
      <c r="Q94" s="158">
        <v>0</v>
      </c>
      <c r="R94" s="158">
        <f>Q94*H94</f>
        <v>0</v>
      </c>
      <c r="S94" s="158">
        <v>0</v>
      </c>
      <c r="T94" s="159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0" t="s">
        <v>182</v>
      </c>
      <c r="AT94" s="160" t="s">
        <v>177</v>
      </c>
      <c r="AU94" s="160" t="s">
        <v>76</v>
      </c>
      <c r="AY94" s="15" t="s">
        <v>183</v>
      </c>
      <c r="BE94" s="161">
        <f>IF(N94="základní",J94,0)</f>
        <v>0</v>
      </c>
      <c r="BF94" s="161">
        <f>IF(N94="snížená",J94,0)</f>
        <v>0</v>
      </c>
      <c r="BG94" s="161">
        <f>IF(N94="zákl. přenesená",J94,0)</f>
        <v>0</v>
      </c>
      <c r="BH94" s="161">
        <f>IF(N94="sníž. přenesená",J94,0)</f>
        <v>0</v>
      </c>
      <c r="BI94" s="161">
        <f>IF(N94="nulová",J94,0)</f>
        <v>0</v>
      </c>
      <c r="BJ94" s="15" t="s">
        <v>84</v>
      </c>
      <c r="BK94" s="161">
        <f>ROUND(I94*H94,2)</f>
        <v>0</v>
      </c>
      <c r="BL94" s="15" t="s">
        <v>182</v>
      </c>
      <c r="BM94" s="160" t="s">
        <v>223</v>
      </c>
    </row>
    <row r="95" spans="1:65" s="2" customFormat="1" ht="33" customHeight="1">
      <c r="A95" s="32"/>
      <c r="B95" s="33"/>
      <c r="C95" s="149" t="s">
        <v>203</v>
      </c>
      <c r="D95" s="149" t="s">
        <v>177</v>
      </c>
      <c r="E95" s="150" t="s">
        <v>578</v>
      </c>
      <c r="F95" s="151" t="s">
        <v>579</v>
      </c>
      <c r="G95" s="152" t="s">
        <v>217</v>
      </c>
      <c r="H95" s="153">
        <v>66</v>
      </c>
      <c r="I95" s="154"/>
      <c r="J95" s="155">
        <f>ROUND(I95*H95,2)</f>
        <v>0</v>
      </c>
      <c r="K95" s="151" t="s">
        <v>181</v>
      </c>
      <c r="L95" s="37"/>
      <c r="M95" s="156" t="s">
        <v>35</v>
      </c>
      <c r="N95" s="157" t="s">
        <v>47</v>
      </c>
      <c r="O95" s="62"/>
      <c r="P95" s="158">
        <f>O95*H95</f>
        <v>0</v>
      </c>
      <c r="Q95" s="158">
        <v>0</v>
      </c>
      <c r="R95" s="158">
        <f>Q95*H95</f>
        <v>0</v>
      </c>
      <c r="S95" s="158">
        <v>0</v>
      </c>
      <c r="T95" s="159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0" t="s">
        <v>182</v>
      </c>
      <c r="AT95" s="160" t="s">
        <v>177</v>
      </c>
      <c r="AU95" s="160" t="s">
        <v>76</v>
      </c>
      <c r="AY95" s="15" t="s">
        <v>183</v>
      </c>
      <c r="BE95" s="161">
        <f>IF(N95="základní",J95,0)</f>
        <v>0</v>
      </c>
      <c r="BF95" s="161">
        <f>IF(N95="snížená",J95,0)</f>
        <v>0</v>
      </c>
      <c r="BG95" s="161">
        <f>IF(N95="zákl. přenesená",J95,0)</f>
        <v>0</v>
      </c>
      <c r="BH95" s="161">
        <f>IF(N95="sníž. přenesená",J95,0)</f>
        <v>0</v>
      </c>
      <c r="BI95" s="161">
        <f>IF(N95="nulová",J95,0)</f>
        <v>0</v>
      </c>
      <c r="BJ95" s="15" t="s">
        <v>84</v>
      </c>
      <c r="BK95" s="161">
        <f>ROUND(I95*H95,2)</f>
        <v>0</v>
      </c>
      <c r="BL95" s="15" t="s">
        <v>182</v>
      </c>
      <c r="BM95" s="160" t="s">
        <v>275</v>
      </c>
    </row>
    <row r="96" spans="1:65" s="2" customFormat="1" ht="16.5" customHeight="1">
      <c r="A96" s="32"/>
      <c r="B96" s="33"/>
      <c r="C96" s="149" t="s">
        <v>8</v>
      </c>
      <c r="D96" s="149" t="s">
        <v>177</v>
      </c>
      <c r="E96" s="150" t="s">
        <v>575</v>
      </c>
      <c r="F96" s="151" t="s">
        <v>576</v>
      </c>
      <c r="G96" s="152" t="s">
        <v>217</v>
      </c>
      <c r="H96" s="153">
        <v>20</v>
      </c>
      <c r="I96" s="154"/>
      <c r="J96" s="155">
        <f>ROUND(I96*H96,2)</f>
        <v>0</v>
      </c>
      <c r="K96" s="151" t="s">
        <v>35</v>
      </c>
      <c r="L96" s="37"/>
      <c r="M96" s="156" t="s">
        <v>35</v>
      </c>
      <c r="N96" s="157" t="s">
        <v>47</v>
      </c>
      <c r="O96" s="62"/>
      <c r="P96" s="158">
        <f>O96*H96</f>
        <v>0</v>
      </c>
      <c r="Q96" s="158">
        <v>0</v>
      </c>
      <c r="R96" s="158">
        <f>Q96*H96</f>
        <v>0</v>
      </c>
      <c r="S96" s="158">
        <v>0</v>
      </c>
      <c r="T96" s="159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60" t="s">
        <v>182</v>
      </c>
      <c r="AT96" s="160" t="s">
        <v>177</v>
      </c>
      <c r="AU96" s="160" t="s">
        <v>76</v>
      </c>
      <c r="AY96" s="15" t="s">
        <v>183</v>
      </c>
      <c r="BE96" s="161">
        <f>IF(N96="základní",J96,0)</f>
        <v>0</v>
      </c>
      <c r="BF96" s="161">
        <f>IF(N96="snížená",J96,0)</f>
        <v>0</v>
      </c>
      <c r="BG96" s="161">
        <f>IF(N96="zákl. přenesená",J96,0)</f>
        <v>0</v>
      </c>
      <c r="BH96" s="161">
        <f>IF(N96="sníž. přenesená",J96,0)</f>
        <v>0</v>
      </c>
      <c r="BI96" s="161">
        <f>IF(N96="nulová",J96,0)</f>
        <v>0</v>
      </c>
      <c r="BJ96" s="15" t="s">
        <v>84</v>
      </c>
      <c r="BK96" s="161">
        <f>ROUND(I96*H96,2)</f>
        <v>0</v>
      </c>
      <c r="BL96" s="15" t="s">
        <v>182</v>
      </c>
      <c r="BM96" s="160" t="s">
        <v>227</v>
      </c>
    </row>
    <row r="97" spans="1:65" s="2" customFormat="1" ht="60">
      <c r="A97" s="32"/>
      <c r="B97" s="33"/>
      <c r="C97" s="149" t="s">
        <v>204</v>
      </c>
      <c r="D97" s="149" t="s">
        <v>177</v>
      </c>
      <c r="E97" s="150" t="s">
        <v>466</v>
      </c>
      <c r="F97" s="151" t="s">
        <v>467</v>
      </c>
      <c r="G97" s="152" t="s">
        <v>208</v>
      </c>
      <c r="H97" s="153">
        <v>14.124000000000001</v>
      </c>
      <c r="I97" s="154"/>
      <c r="J97" s="155">
        <f>ROUND(I97*H97,2)</f>
        <v>0</v>
      </c>
      <c r="K97" s="151" t="s">
        <v>181</v>
      </c>
      <c r="L97" s="37"/>
      <c r="M97" s="156" t="s">
        <v>35</v>
      </c>
      <c r="N97" s="157" t="s">
        <v>47</v>
      </c>
      <c r="O97" s="62"/>
      <c r="P97" s="158">
        <f>O97*H97</f>
        <v>0</v>
      </c>
      <c r="Q97" s="158">
        <v>0</v>
      </c>
      <c r="R97" s="158">
        <f>Q97*H97</f>
        <v>0</v>
      </c>
      <c r="S97" s="158">
        <v>0</v>
      </c>
      <c r="T97" s="159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0" t="s">
        <v>182</v>
      </c>
      <c r="AT97" s="160" t="s">
        <v>177</v>
      </c>
      <c r="AU97" s="160" t="s">
        <v>76</v>
      </c>
      <c r="AY97" s="15" t="s">
        <v>183</v>
      </c>
      <c r="BE97" s="161">
        <f>IF(N97="základní",J97,0)</f>
        <v>0</v>
      </c>
      <c r="BF97" s="161">
        <f>IF(N97="snížená",J97,0)</f>
        <v>0</v>
      </c>
      <c r="BG97" s="161">
        <f>IF(N97="zákl. přenesená",J97,0)</f>
        <v>0</v>
      </c>
      <c r="BH97" s="161">
        <f>IF(N97="sníž. přenesená",J97,0)</f>
        <v>0</v>
      </c>
      <c r="BI97" s="161">
        <f>IF(N97="nulová",J97,0)</f>
        <v>0</v>
      </c>
      <c r="BJ97" s="15" t="s">
        <v>84</v>
      </c>
      <c r="BK97" s="161">
        <f>ROUND(I97*H97,2)</f>
        <v>0</v>
      </c>
      <c r="BL97" s="15" t="s">
        <v>182</v>
      </c>
      <c r="BM97" s="160" t="s">
        <v>232</v>
      </c>
    </row>
    <row r="98" spans="1:65" s="2" customFormat="1" ht="19.5">
      <c r="A98" s="32"/>
      <c r="B98" s="33"/>
      <c r="C98" s="34"/>
      <c r="D98" s="172" t="s">
        <v>228</v>
      </c>
      <c r="E98" s="34"/>
      <c r="F98" s="173" t="s">
        <v>270</v>
      </c>
      <c r="G98" s="34"/>
      <c r="H98" s="34"/>
      <c r="I98" s="174"/>
      <c r="J98" s="34"/>
      <c r="K98" s="34"/>
      <c r="L98" s="37"/>
      <c r="M98" s="175"/>
      <c r="N98" s="176"/>
      <c r="O98" s="62"/>
      <c r="P98" s="62"/>
      <c r="Q98" s="62"/>
      <c r="R98" s="62"/>
      <c r="S98" s="62"/>
      <c r="T98" s="63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5" t="s">
        <v>228</v>
      </c>
      <c r="AU98" s="15" t="s">
        <v>76</v>
      </c>
    </row>
    <row r="99" spans="1:65" s="2" customFormat="1" ht="60">
      <c r="A99" s="32"/>
      <c r="B99" s="33"/>
      <c r="C99" s="149" t="s">
        <v>236</v>
      </c>
      <c r="D99" s="149" t="s">
        <v>177</v>
      </c>
      <c r="E99" s="150" t="s">
        <v>267</v>
      </c>
      <c r="F99" s="151" t="s">
        <v>268</v>
      </c>
      <c r="G99" s="152" t="s">
        <v>208</v>
      </c>
      <c r="H99" s="153">
        <v>24.948</v>
      </c>
      <c r="I99" s="154"/>
      <c r="J99" s="155">
        <f>ROUND(I99*H99,2)</f>
        <v>0</v>
      </c>
      <c r="K99" s="151" t="s">
        <v>181</v>
      </c>
      <c r="L99" s="37"/>
      <c r="M99" s="156" t="s">
        <v>35</v>
      </c>
      <c r="N99" s="157" t="s">
        <v>47</v>
      </c>
      <c r="O99" s="62"/>
      <c r="P99" s="158">
        <f>O99*H99</f>
        <v>0</v>
      </c>
      <c r="Q99" s="158">
        <v>0</v>
      </c>
      <c r="R99" s="158">
        <f>Q99*H99</f>
        <v>0</v>
      </c>
      <c r="S99" s="158">
        <v>0</v>
      </c>
      <c r="T99" s="159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0" t="s">
        <v>182</v>
      </c>
      <c r="AT99" s="160" t="s">
        <v>177</v>
      </c>
      <c r="AU99" s="160" t="s">
        <v>76</v>
      </c>
      <c r="AY99" s="15" t="s">
        <v>183</v>
      </c>
      <c r="BE99" s="161">
        <f>IF(N99="základní",J99,0)</f>
        <v>0</v>
      </c>
      <c r="BF99" s="161">
        <f>IF(N99="snížená",J99,0)</f>
        <v>0</v>
      </c>
      <c r="BG99" s="161">
        <f>IF(N99="zákl. přenesená",J99,0)</f>
        <v>0</v>
      </c>
      <c r="BH99" s="161">
        <f>IF(N99="sníž. přenesená",J99,0)</f>
        <v>0</v>
      </c>
      <c r="BI99" s="161">
        <f>IF(N99="nulová",J99,0)</f>
        <v>0</v>
      </c>
      <c r="BJ99" s="15" t="s">
        <v>84</v>
      </c>
      <c r="BK99" s="161">
        <f>ROUND(I99*H99,2)</f>
        <v>0</v>
      </c>
      <c r="BL99" s="15" t="s">
        <v>182</v>
      </c>
      <c r="BM99" s="160" t="s">
        <v>235</v>
      </c>
    </row>
    <row r="100" spans="1:65" s="2" customFormat="1" ht="19.5">
      <c r="A100" s="32"/>
      <c r="B100" s="33"/>
      <c r="C100" s="34"/>
      <c r="D100" s="172" t="s">
        <v>228</v>
      </c>
      <c r="E100" s="34"/>
      <c r="F100" s="173" t="s">
        <v>270</v>
      </c>
      <c r="G100" s="34"/>
      <c r="H100" s="34"/>
      <c r="I100" s="174"/>
      <c r="J100" s="34"/>
      <c r="K100" s="34"/>
      <c r="L100" s="37"/>
      <c r="M100" s="175"/>
      <c r="N100" s="176"/>
      <c r="O100" s="62"/>
      <c r="P100" s="62"/>
      <c r="Q100" s="62"/>
      <c r="R100" s="62"/>
      <c r="S100" s="62"/>
      <c r="T100" s="63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5" t="s">
        <v>228</v>
      </c>
      <c r="AU100" s="15" t="s">
        <v>76</v>
      </c>
    </row>
    <row r="101" spans="1:65" s="2" customFormat="1" ht="66.75" customHeight="1">
      <c r="A101" s="32"/>
      <c r="B101" s="33"/>
      <c r="C101" s="149" t="s">
        <v>209</v>
      </c>
      <c r="D101" s="149" t="s">
        <v>177</v>
      </c>
      <c r="E101" s="150" t="s">
        <v>299</v>
      </c>
      <c r="F101" s="151" t="s">
        <v>300</v>
      </c>
      <c r="G101" s="152" t="s">
        <v>222</v>
      </c>
      <c r="H101" s="153">
        <v>1</v>
      </c>
      <c r="I101" s="154"/>
      <c r="J101" s="155">
        <f>ROUND(I101*H101,2)</f>
        <v>0</v>
      </c>
      <c r="K101" s="151" t="s">
        <v>181</v>
      </c>
      <c r="L101" s="37"/>
      <c r="M101" s="156" t="s">
        <v>35</v>
      </c>
      <c r="N101" s="157" t="s">
        <v>47</v>
      </c>
      <c r="O101" s="62"/>
      <c r="P101" s="158">
        <f>O101*H101</f>
        <v>0</v>
      </c>
      <c r="Q101" s="158">
        <v>0</v>
      </c>
      <c r="R101" s="158">
        <f>Q101*H101</f>
        <v>0</v>
      </c>
      <c r="S101" s="158">
        <v>0</v>
      </c>
      <c r="T101" s="159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60" t="s">
        <v>182</v>
      </c>
      <c r="AT101" s="160" t="s">
        <v>177</v>
      </c>
      <c r="AU101" s="160" t="s">
        <v>76</v>
      </c>
      <c r="AY101" s="15" t="s">
        <v>183</v>
      </c>
      <c r="BE101" s="161">
        <f>IF(N101="základní",J101,0)</f>
        <v>0</v>
      </c>
      <c r="BF101" s="161">
        <f>IF(N101="snížená",J101,0)</f>
        <v>0</v>
      </c>
      <c r="BG101" s="161">
        <f>IF(N101="zákl. přenesená",J101,0)</f>
        <v>0</v>
      </c>
      <c r="BH101" s="161">
        <f>IF(N101="sníž. přenesená",J101,0)</f>
        <v>0</v>
      </c>
      <c r="BI101" s="161">
        <f>IF(N101="nulová",J101,0)</f>
        <v>0</v>
      </c>
      <c r="BJ101" s="15" t="s">
        <v>84</v>
      </c>
      <c r="BK101" s="161">
        <f>ROUND(I101*H101,2)</f>
        <v>0</v>
      </c>
      <c r="BL101" s="15" t="s">
        <v>182</v>
      </c>
      <c r="BM101" s="160" t="s">
        <v>285</v>
      </c>
    </row>
    <row r="102" spans="1:65" s="2" customFormat="1" ht="19.5">
      <c r="A102" s="32"/>
      <c r="B102" s="33"/>
      <c r="C102" s="34"/>
      <c r="D102" s="172" t="s">
        <v>228</v>
      </c>
      <c r="E102" s="34"/>
      <c r="F102" s="173" t="s">
        <v>302</v>
      </c>
      <c r="G102" s="34"/>
      <c r="H102" s="34"/>
      <c r="I102" s="174"/>
      <c r="J102" s="34"/>
      <c r="K102" s="34"/>
      <c r="L102" s="37"/>
      <c r="M102" s="175"/>
      <c r="N102" s="176"/>
      <c r="O102" s="62"/>
      <c r="P102" s="62"/>
      <c r="Q102" s="62"/>
      <c r="R102" s="62"/>
      <c r="S102" s="62"/>
      <c r="T102" s="63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5" t="s">
        <v>228</v>
      </c>
      <c r="AU102" s="15" t="s">
        <v>76</v>
      </c>
    </row>
    <row r="103" spans="1:65" s="2" customFormat="1" ht="60">
      <c r="A103" s="32"/>
      <c r="B103" s="33"/>
      <c r="C103" s="149" t="s">
        <v>241</v>
      </c>
      <c r="D103" s="149" t="s">
        <v>177</v>
      </c>
      <c r="E103" s="150" t="s">
        <v>267</v>
      </c>
      <c r="F103" s="151" t="s">
        <v>268</v>
      </c>
      <c r="G103" s="152" t="s">
        <v>208</v>
      </c>
      <c r="H103" s="153">
        <v>9.4600000000000009</v>
      </c>
      <c r="I103" s="154"/>
      <c r="J103" s="155">
        <f>ROUND(I103*H103,2)</f>
        <v>0</v>
      </c>
      <c r="K103" s="151" t="s">
        <v>181</v>
      </c>
      <c r="L103" s="37"/>
      <c r="M103" s="156" t="s">
        <v>35</v>
      </c>
      <c r="N103" s="157" t="s">
        <v>47</v>
      </c>
      <c r="O103" s="62"/>
      <c r="P103" s="158">
        <f>O103*H103</f>
        <v>0</v>
      </c>
      <c r="Q103" s="158">
        <v>0</v>
      </c>
      <c r="R103" s="158">
        <f>Q103*H103</f>
        <v>0</v>
      </c>
      <c r="S103" s="158">
        <v>0</v>
      </c>
      <c r="T103" s="159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60" t="s">
        <v>182</v>
      </c>
      <c r="AT103" s="160" t="s">
        <v>177</v>
      </c>
      <c r="AU103" s="160" t="s">
        <v>76</v>
      </c>
      <c r="AY103" s="15" t="s">
        <v>183</v>
      </c>
      <c r="BE103" s="161">
        <f>IF(N103="základní",J103,0)</f>
        <v>0</v>
      </c>
      <c r="BF103" s="161">
        <f>IF(N103="snížená",J103,0)</f>
        <v>0</v>
      </c>
      <c r="BG103" s="161">
        <f>IF(N103="zákl. přenesená",J103,0)</f>
        <v>0</v>
      </c>
      <c r="BH103" s="161">
        <f>IF(N103="sníž. přenesená",J103,0)</f>
        <v>0</v>
      </c>
      <c r="BI103" s="161">
        <f>IF(N103="nulová",J103,0)</f>
        <v>0</v>
      </c>
      <c r="BJ103" s="15" t="s">
        <v>84</v>
      </c>
      <c r="BK103" s="161">
        <f>ROUND(I103*H103,2)</f>
        <v>0</v>
      </c>
      <c r="BL103" s="15" t="s">
        <v>182</v>
      </c>
      <c r="BM103" s="160" t="s">
        <v>240</v>
      </c>
    </row>
    <row r="104" spans="1:65" s="2" customFormat="1" ht="19.5">
      <c r="A104" s="32"/>
      <c r="B104" s="33"/>
      <c r="C104" s="34"/>
      <c r="D104" s="172" t="s">
        <v>228</v>
      </c>
      <c r="E104" s="34"/>
      <c r="F104" s="173" t="s">
        <v>270</v>
      </c>
      <c r="G104" s="34"/>
      <c r="H104" s="34"/>
      <c r="I104" s="174"/>
      <c r="J104" s="34"/>
      <c r="K104" s="34"/>
      <c r="L104" s="37"/>
      <c r="M104" s="182"/>
      <c r="N104" s="183"/>
      <c r="O104" s="179"/>
      <c r="P104" s="179"/>
      <c r="Q104" s="179"/>
      <c r="R104" s="179"/>
      <c r="S104" s="179"/>
      <c r="T104" s="184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5" t="s">
        <v>228</v>
      </c>
      <c r="AU104" s="15" t="s">
        <v>76</v>
      </c>
    </row>
    <row r="105" spans="1:65" s="2" customFormat="1" ht="6.95" customHeight="1">
      <c r="A105" s="32"/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7"/>
      <c r="M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</sheetData>
  <sheetProtection algorithmName="SHA-512" hashValue="UXWh0faxSzHKiDlXg5NpGXhTISXJaXynJKxxiSRmvvubBCa1ZxsMZvLsgAVlTxyWkMrhntNPNHTNsIEqzkt44g==" saltValue="FIVQgaKov+EE0R45QzYtzs0tkA9w8o5AT9OzHpDWvkzTa6ugksZTlMNEc+agUqeyHcBGCRvXvzCdy7W+857IdQ==" spinCount="100000" sheet="1" objects="1" scenarios="1" formatColumns="0" formatRows="0" autoFilter="0"/>
  <autoFilter ref="C78:K104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5" t="s">
        <v>133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customHeight="1">
      <c r="B4" s="18"/>
      <c r="D4" s="108" t="s">
        <v>157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44" t="str">
        <f>'Rekapitulace stavby'!K6</f>
        <v>Oprava kolejí a výhybek v žst. Volyně.</v>
      </c>
      <c r="F7" s="345"/>
      <c r="G7" s="345"/>
      <c r="H7" s="345"/>
      <c r="L7" s="18"/>
    </row>
    <row r="8" spans="1:46" s="2" customFormat="1" ht="12" customHeight="1">
      <c r="A8" s="32"/>
      <c r="B8" s="37"/>
      <c r="C8" s="32"/>
      <c r="D8" s="110" t="s">
        <v>158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6" t="s">
        <v>613</v>
      </c>
      <c r="F9" s="347"/>
      <c r="G9" s="347"/>
      <c r="H9" s="347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19</v>
      </c>
      <c r="G11" s="32"/>
      <c r="H11" s="32"/>
      <c r="I11" s="110" t="s">
        <v>20</v>
      </c>
      <c r="J11" s="101" t="s">
        <v>21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22</v>
      </c>
      <c r="E12" s="32"/>
      <c r="F12" s="101" t="s">
        <v>23</v>
      </c>
      <c r="G12" s="32"/>
      <c r="H12" s="32"/>
      <c r="I12" s="110" t="s">
        <v>24</v>
      </c>
      <c r="J12" s="112" t="str">
        <f>'Rekapitulace stavby'!AN8</f>
        <v>18. 2. 2021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26</v>
      </c>
      <c r="E14" s="32"/>
      <c r="F14" s="32"/>
      <c r="G14" s="32"/>
      <c r="H14" s="32"/>
      <c r="I14" s="110" t="s">
        <v>27</v>
      </c>
      <c r="J14" s="101" t="str">
        <f>IF('Rekapitulace stavby'!AN10="","",'Rekapitulace stavby'!AN10)</f>
        <v>70994234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tr">
        <f>IF('Rekapitulace stavby'!E11="","",'Rekapitulace stavby'!E11)</f>
        <v xml:space="preserve">Správa železnic, státní organizace, OŘ Plzeň </v>
      </c>
      <c r="F15" s="32"/>
      <c r="G15" s="32"/>
      <c r="H15" s="32"/>
      <c r="I15" s="110" t="s">
        <v>30</v>
      </c>
      <c r="J15" s="101" t="str">
        <f>IF('Rekapitulace stavby'!AN11="","",'Rekapitulace stavby'!AN11)</f>
        <v>CZ70994234</v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32</v>
      </c>
      <c r="E17" s="32"/>
      <c r="F17" s="32"/>
      <c r="G17" s="32"/>
      <c r="H17" s="32"/>
      <c r="I17" s="110" t="s">
        <v>27</v>
      </c>
      <c r="J17" s="28" t="str">
        <f>'Rekapitulace stavby'!AN13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8" t="str">
        <f>'Rekapitulace stavby'!E14</f>
        <v>Vyplň údaj</v>
      </c>
      <c r="F18" s="349"/>
      <c r="G18" s="349"/>
      <c r="H18" s="349"/>
      <c r="I18" s="110" t="s">
        <v>30</v>
      </c>
      <c r="J18" s="28" t="str">
        <f>'Rekapitulace stavby'!AN14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34</v>
      </c>
      <c r="E20" s="32"/>
      <c r="F20" s="32"/>
      <c r="G20" s="32"/>
      <c r="H20" s="32"/>
      <c r="I20" s="110" t="s">
        <v>27</v>
      </c>
      <c r="J20" s="101" t="str">
        <f>IF('Rekapitulace stavby'!AN16="","",'Rekapitulace stavby'!AN16)</f>
        <v/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tr">
        <f>IF('Rekapitulace stavby'!E17="","",'Rekapitulace stavby'!E17)</f>
        <v xml:space="preserve"> </v>
      </c>
      <c r="F21" s="32"/>
      <c r="G21" s="32"/>
      <c r="H21" s="32"/>
      <c r="I21" s="110" t="s">
        <v>30</v>
      </c>
      <c r="J21" s="101" t="str">
        <f>IF('Rekapitulace stavby'!AN17="","",'Rekapitulace stavby'!AN17)</f>
        <v/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38</v>
      </c>
      <c r="E23" s="32"/>
      <c r="F23" s="32"/>
      <c r="G23" s="32"/>
      <c r="H23" s="32"/>
      <c r="I23" s="110" t="s">
        <v>27</v>
      </c>
      <c r="J23" s="101" t="s">
        <v>35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">
        <v>39</v>
      </c>
      <c r="F24" s="32"/>
      <c r="G24" s="32"/>
      <c r="H24" s="32"/>
      <c r="I24" s="110" t="s">
        <v>30</v>
      </c>
      <c r="J24" s="101" t="s">
        <v>35</v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40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50" t="s">
        <v>35</v>
      </c>
      <c r="F27" s="350"/>
      <c r="G27" s="350"/>
      <c r="H27" s="350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42</v>
      </c>
      <c r="E30" s="32"/>
      <c r="F30" s="32"/>
      <c r="G30" s="32"/>
      <c r="H30" s="32"/>
      <c r="I30" s="32"/>
      <c r="J30" s="118">
        <f>ROUND(J79,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44</v>
      </c>
      <c r="G32" s="32"/>
      <c r="H32" s="32"/>
      <c r="I32" s="119" t="s">
        <v>43</v>
      </c>
      <c r="J32" s="119" t="s">
        <v>45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46</v>
      </c>
      <c r="E33" s="110" t="s">
        <v>47</v>
      </c>
      <c r="F33" s="121">
        <f>ROUND((SUM(BE79:BE107)),  2)</f>
        <v>0</v>
      </c>
      <c r="G33" s="32"/>
      <c r="H33" s="32"/>
      <c r="I33" s="122">
        <v>0.21</v>
      </c>
      <c r="J33" s="121">
        <f>ROUND(((SUM(BE79:BE107))*I33),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48</v>
      </c>
      <c r="F34" s="121">
        <f>ROUND((SUM(BF79:BF107)),  2)</f>
        <v>0</v>
      </c>
      <c r="G34" s="32"/>
      <c r="H34" s="32"/>
      <c r="I34" s="122">
        <v>0.15</v>
      </c>
      <c r="J34" s="121">
        <f>ROUND(((SUM(BF79:BF107))*I34),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49</v>
      </c>
      <c r="F35" s="121">
        <f>ROUND((SUM(BG79:BG107)),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50</v>
      </c>
      <c r="F36" s="121">
        <f>ROUND((SUM(BH79:BH107)),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51</v>
      </c>
      <c r="F37" s="121">
        <f>ROUND((SUM(BI79:BI107)),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52</v>
      </c>
      <c r="E39" s="125"/>
      <c r="F39" s="125"/>
      <c r="G39" s="126" t="s">
        <v>53</v>
      </c>
      <c r="H39" s="127" t="s">
        <v>54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160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51" t="str">
        <f>E7</f>
        <v>Oprava kolejí a výhybek v žst. Volyně.</v>
      </c>
      <c r="F48" s="352"/>
      <c r="G48" s="352"/>
      <c r="H48" s="352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158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7" t="str">
        <f>E9</f>
        <v>SO 15 - orientační systém, vystrojení nástupiště</v>
      </c>
      <c r="F50" s="353"/>
      <c r="G50" s="353"/>
      <c r="H50" s="353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>trať 198 dle JŘ, žst. Volyně</v>
      </c>
      <c r="G52" s="34"/>
      <c r="H52" s="34"/>
      <c r="I52" s="27" t="s">
        <v>24</v>
      </c>
      <c r="J52" s="57" t="str">
        <f>IF(J12="","",J12)</f>
        <v>18. 2. 2021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26</v>
      </c>
      <c r="D54" s="34"/>
      <c r="E54" s="34"/>
      <c r="F54" s="25" t="str">
        <f>E15</f>
        <v xml:space="preserve">Správa železnic, státní organizace, OŘ Plzeň </v>
      </c>
      <c r="G54" s="34"/>
      <c r="H54" s="34"/>
      <c r="I54" s="27" t="s">
        <v>34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4"/>
      <c r="E55" s="34"/>
      <c r="F55" s="25" t="str">
        <f>IF(E18="","",E18)</f>
        <v>Vyplň údaj</v>
      </c>
      <c r="G55" s="34"/>
      <c r="H55" s="34"/>
      <c r="I55" s="27" t="s">
        <v>38</v>
      </c>
      <c r="J55" s="30" t="str">
        <f>E24</f>
        <v>Libor Brabenec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161</v>
      </c>
      <c r="D57" s="135"/>
      <c r="E57" s="135"/>
      <c r="F57" s="135"/>
      <c r="G57" s="135"/>
      <c r="H57" s="135"/>
      <c r="I57" s="135"/>
      <c r="J57" s="136" t="s">
        <v>162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74</v>
      </c>
      <c r="D59" s="34"/>
      <c r="E59" s="34"/>
      <c r="F59" s="34"/>
      <c r="G59" s="34"/>
      <c r="H59" s="34"/>
      <c r="I59" s="34"/>
      <c r="J59" s="75">
        <f>J79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163</v>
      </c>
    </row>
    <row r="60" spans="1:47" s="2" customFormat="1" ht="21.7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6.95" customHeight="1">
      <c r="A61" s="32"/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5" spans="1:65" s="2" customFormat="1" ht="6.95" customHeight="1">
      <c r="A65" s="32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65" s="2" customFormat="1" ht="24.95" customHeight="1">
      <c r="A66" s="32"/>
      <c r="B66" s="33"/>
      <c r="C66" s="21" t="s">
        <v>164</v>
      </c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5" s="2" customFormat="1" ht="6.95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5" s="2" customFormat="1" ht="12" customHeight="1">
      <c r="A68" s="32"/>
      <c r="B68" s="33"/>
      <c r="C68" s="27" t="s">
        <v>16</v>
      </c>
      <c r="D68" s="34"/>
      <c r="E68" s="34"/>
      <c r="F68" s="34"/>
      <c r="G68" s="34"/>
      <c r="H68" s="34"/>
      <c r="I68" s="34"/>
      <c r="J68" s="34"/>
      <c r="K68" s="34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5" s="2" customFormat="1" ht="16.5" customHeight="1">
      <c r="A69" s="32"/>
      <c r="B69" s="33"/>
      <c r="C69" s="34"/>
      <c r="D69" s="34"/>
      <c r="E69" s="351" t="str">
        <f>E7</f>
        <v>Oprava kolejí a výhybek v žst. Volyně.</v>
      </c>
      <c r="F69" s="352"/>
      <c r="G69" s="352"/>
      <c r="H69" s="352"/>
      <c r="I69" s="34"/>
      <c r="J69" s="34"/>
      <c r="K69" s="34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5" s="2" customFormat="1" ht="12" customHeight="1">
      <c r="A70" s="32"/>
      <c r="B70" s="33"/>
      <c r="C70" s="27" t="s">
        <v>158</v>
      </c>
      <c r="D70" s="34"/>
      <c r="E70" s="34"/>
      <c r="F70" s="34"/>
      <c r="G70" s="34"/>
      <c r="H70" s="34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5" s="2" customFormat="1" ht="16.5" customHeight="1">
      <c r="A71" s="32"/>
      <c r="B71" s="33"/>
      <c r="C71" s="34"/>
      <c r="D71" s="34"/>
      <c r="E71" s="307" t="str">
        <f>E9</f>
        <v>SO 15 - orientační systém, vystrojení nástupiště</v>
      </c>
      <c r="F71" s="353"/>
      <c r="G71" s="353"/>
      <c r="H71" s="353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5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5" s="2" customFormat="1" ht="12" customHeight="1">
      <c r="A73" s="32"/>
      <c r="B73" s="33"/>
      <c r="C73" s="27" t="s">
        <v>22</v>
      </c>
      <c r="D73" s="34"/>
      <c r="E73" s="34"/>
      <c r="F73" s="25" t="str">
        <f>F12</f>
        <v>trať 198 dle JŘ, žst. Volyně</v>
      </c>
      <c r="G73" s="34"/>
      <c r="H73" s="34"/>
      <c r="I73" s="27" t="s">
        <v>24</v>
      </c>
      <c r="J73" s="57" t="str">
        <f>IF(J12="","",J12)</f>
        <v>18. 2. 2021</v>
      </c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5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5" s="2" customFormat="1" ht="15.2" customHeight="1">
      <c r="A75" s="32"/>
      <c r="B75" s="33"/>
      <c r="C75" s="27" t="s">
        <v>26</v>
      </c>
      <c r="D75" s="34"/>
      <c r="E75" s="34"/>
      <c r="F75" s="25" t="str">
        <f>E15</f>
        <v xml:space="preserve">Správa železnic, státní organizace, OŘ Plzeň </v>
      </c>
      <c r="G75" s="34"/>
      <c r="H75" s="34"/>
      <c r="I75" s="27" t="s">
        <v>34</v>
      </c>
      <c r="J75" s="30" t="str">
        <f>E21</f>
        <v xml:space="preserve"> </v>
      </c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5" s="2" customFormat="1" ht="15.2" customHeight="1">
      <c r="A76" s="32"/>
      <c r="B76" s="33"/>
      <c r="C76" s="27" t="s">
        <v>32</v>
      </c>
      <c r="D76" s="34"/>
      <c r="E76" s="34"/>
      <c r="F76" s="25" t="str">
        <f>IF(E18="","",E18)</f>
        <v>Vyplň údaj</v>
      </c>
      <c r="G76" s="34"/>
      <c r="H76" s="34"/>
      <c r="I76" s="27" t="s">
        <v>38</v>
      </c>
      <c r="J76" s="30" t="str">
        <f>E24</f>
        <v>Libor Brabenec</v>
      </c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5" s="2" customFormat="1" ht="10.3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5" s="9" customFormat="1" ht="29.25" customHeight="1">
      <c r="A78" s="138"/>
      <c r="B78" s="139"/>
      <c r="C78" s="140" t="s">
        <v>165</v>
      </c>
      <c r="D78" s="141" t="s">
        <v>61</v>
      </c>
      <c r="E78" s="141" t="s">
        <v>57</v>
      </c>
      <c r="F78" s="141" t="s">
        <v>58</v>
      </c>
      <c r="G78" s="141" t="s">
        <v>166</v>
      </c>
      <c r="H78" s="141" t="s">
        <v>167</v>
      </c>
      <c r="I78" s="141" t="s">
        <v>168</v>
      </c>
      <c r="J78" s="141" t="s">
        <v>162</v>
      </c>
      <c r="K78" s="142" t="s">
        <v>169</v>
      </c>
      <c r="L78" s="143"/>
      <c r="M78" s="66" t="s">
        <v>35</v>
      </c>
      <c r="N78" s="67" t="s">
        <v>46</v>
      </c>
      <c r="O78" s="67" t="s">
        <v>170</v>
      </c>
      <c r="P78" s="67" t="s">
        <v>171</v>
      </c>
      <c r="Q78" s="67" t="s">
        <v>172</v>
      </c>
      <c r="R78" s="67" t="s">
        <v>173</v>
      </c>
      <c r="S78" s="67" t="s">
        <v>174</v>
      </c>
      <c r="T78" s="68" t="s">
        <v>175</v>
      </c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</row>
    <row r="79" spans="1:65" s="2" customFormat="1" ht="22.9" customHeight="1">
      <c r="A79" s="32"/>
      <c r="B79" s="33"/>
      <c r="C79" s="73" t="s">
        <v>176</v>
      </c>
      <c r="D79" s="34"/>
      <c r="E79" s="34"/>
      <c r="F79" s="34"/>
      <c r="G79" s="34"/>
      <c r="H79" s="34"/>
      <c r="I79" s="34"/>
      <c r="J79" s="144">
        <f>BK79</f>
        <v>0</v>
      </c>
      <c r="K79" s="34"/>
      <c r="L79" s="37"/>
      <c r="M79" s="69"/>
      <c r="N79" s="145"/>
      <c r="O79" s="70"/>
      <c r="P79" s="146">
        <f>SUM(P80:P107)</f>
        <v>0</v>
      </c>
      <c r="Q79" s="70"/>
      <c r="R79" s="146">
        <f>SUM(R80:R107)</f>
        <v>5.7089499999999997</v>
      </c>
      <c r="S79" s="70"/>
      <c r="T79" s="147">
        <f>SUM(T80:T107)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5" t="s">
        <v>75</v>
      </c>
      <c r="AU79" s="15" t="s">
        <v>163</v>
      </c>
      <c r="BK79" s="148">
        <f>SUM(BK80:BK107)</f>
        <v>0</v>
      </c>
    </row>
    <row r="80" spans="1:65" s="2" customFormat="1" ht="16.5" customHeight="1">
      <c r="A80" s="32"/>
      <c r="B80" s="33"/>
      <c r="C80" s="149" t="s">
        <v>84</v>
      </c>
      <c r="D80" s="149" t="s">
        <v>177</v>
      </c>
      <c r="E80" s="150" t="s">
        <v>614</v>
      </c>
      <c r="F80" s="151" t="s">
        <v>615</v>
      </c>
      <c r="G80" s="152" t="s">
        <v>222</v>
      </c>
      <c r="H80" s="153">
        <v>9</v>
      </c>
      <c r="I80" s="154"/>
      <c r="J80" s="155">
        <f t="shared" ref="J80:J102" si="0">ROUND(I80*H80,2)</f>
        <v>0</v>
      </c>
      <c r="K80" s="151" t="s">
        <v>35</v>
      </c>
      <c r="L80" s="37"/>
      <c r="M80" s="156" t="s">
        <v>35</v>
      </c>
      <c r="N80" s="157" t="s">
        <v>47</v>
      </c>
      <c r="O80" s="62"/>
      <c r="P80" s="158">
        <f t="shared" ref="P80:P102" si="1">O80*H80</f>
        <v>0</v>
      </c>
      <c r="Q80" s="158">
        <v>0</v>
      </c>
      <c r="R80" s="158">
        <f t="shared" ref="R80:R102" si="2">Q80*H80</f>
        <v>0</v>
      </c>
      <c r="S80" s="158">
        <v>0</v>
      </c>
      <c r="T80" s="159">
        <f t="shared" ref="T80:T102" si="3"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60" t="s">
        <v>182</v>
      </c>
      <c r="AT80" s="160" t="s">
        <v>177</v>
      </c>
      <c r="AU80" s="160" t="s">
        <v>76</v>
      </c>
      <c r="AY80" s="15" t="s">
        <v>183</v>
      </c>
      <c r="BE80" s="161">
        <f t="shared" ref="BE80:BE102" si="4">IF(N80="základní",J80,0)</f>
        <v>0</v>
      </c>
      <c r="BF80" s="161">
        <f t="shared" ref="BF80:BF102" si="5">IF(N80="snížená",J80,0)</f>
        <v>0</v>
      </c>
      <c r="BG80" s="161">
        <f t="shared" ref="BG80:BG102" si="6">IF(N80="zákl. přenesená",J80,0)</f>
        <v>0</v>
      </c>
      <c r="BH80" s="161">
        <f t="shared" ref="BH80:BH102" si="7">IF(N80="sníž. přenesená",J80,0)</f>
        <v>0</v>
      </c>
      <c r="BI80" s="161">
        <f t="shared" ref="BI80:BI102" si="8">IF(N80="nulová",J80,0)</f>
        <v>0</v>
      </c>
      <c r="BJ80" s="15" t="s">
        <v>84</v>
      </c>
      <c r="BK80" s="161">
        <f t="shared" ref="BK80:BK102" si="9">ROUND(I80*H80,2)</f>
        <v>0</v>
      </c>
      <c r="BL80" s="15" t="s">
        <v>182</v>
      </c>
      <c r="BM80" s="160" t="s">
        <v>86</v>
      </c>
    </row>
    <row r="81" spans="1:65" s="2" customFormat="1" ht="16.5" customHeight="1">
      <c r="A81" s="32"/>
      <c r="B81" s="33"/>
      <c r="C81" s="149" t="s">
        <v>86</v>
      </c>
      <c r="D81" s="149" t="s">
        <v>177</v>
      </c>
      <c r="E81" s="150" t="s">
        <v>616</v>
      </c>
      <c r="F81" s="151" t="s">
        <v>617</v>
      </c>
      <c r="G81" s="152" t="s">
        <v>222</v>
      </c>
      <c r="H81" s="153">
        <v>1</v>
      </c>
      <c r="I81" s="154"/>
      <c r="J81" s="155">
        <f t="shared" si="0"/>
        <v>0</v>
      </c>
      <c r="K81" s="151" t="s">
        <v>35</v>
      </c>
      <c r="L81" s="37"/>
      <c r="M81" s="156" t="s">
        <v>35</v>
      </c>
      <c r="N81" s="157" t="s">
        <v>47</v>
      </c>
      <c r="O81" s="62"/>
      <c r="P81" s="158">
        <f t="shared" si="1"/>
        <v>0</v>
      </c>
      <c r="Q81" s="158">
        <v>0</v>
      </c>
      <c r="R81" s="158">
        <f t="shared" si="2"/>
        <v>0</v>
      </c>
      <c r="S81" s="158">
        <v>0</v>
      </c>
      <c r="T81" s="159">
        <f t="shared" si="3"/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R81" s="160" t="s">
        <v>182</v>
      </c>
      <c r="AT81" s="160" t="s">
        <v>177</v>
      </c>
      <c r="AU81" s="160" t="s">
        <v>76</v>
      </c>
      <c r="AY81" s="15" t="s">
        <v>183</v>
      </c>
      <c r="BE81" s="161">
        <f t="shared" si="4"/>
        <v>0</v>
      </c>
      <c r="BF81" s="161">
        <f t="shared" si="5"/>
        <v>0</v>
      </c>
      <c r="BG81" s="161">
        <f t="shared" si="6"/>
        <v>0</v>
      </c>
      <c r="BH81" s="161">
        <f t="shared" si="7"/>
        <v>0</v>
      </c>
      <c r="BI81" s="161">
        <f t="shared" si="8"/>
        <v>0</v>
      </c>
      <c r="BJ81" s="15" t="s">
        <v>84</v>
      </c>
      <c r="BK81" s="161">
        <f t="shared" si="9"/>
        <v>0</v>
      </c>
      <c r="BL81" s="15" t="s">
        <v>182</v>
      </c>
      <c r="BM81" s="160" t="s">
        <v>182</v>
      </c>
    </row>
    <row r="82" spans="1:65" s="2" customFormat="1" ht="16.5" customHeight="1">
      <c r="A82" s="32"/>
      <c r="B82" s="33"/>
      <c r="C82" s="149" t="s">
        <v>186</v>
      </c>
      <c r="D82" s="149" t="s">
        <v>177</v>
      </c>
      <c r="E82" s="150" t="s">
        <v>618</v>
      </c>
      <c r="F82" s="151" t="s">
        <v>619</v>
      </c>
      <c r="G82" s="152" t="s">
        <v>222</v>
      </c>
      <c r="H82" s="153">
        <v>4</v>
      </c>
      <c r="I82" s="154"/>
      <c r="J82" s="155">
        <f t="shared" si="0"/>
        <v>0</v>
      </c>
      <c r="K82" s="151" t="s">
        <v>35</v>
      </c>
      <c r="L82" s="37"/>
      <c r="M82" s="156" t="s">
        <v>35</v>
      </c>
      <c r="N82" s="157" t="s">
        <v>47</v>
      </c>
      <c r="O82" s="62"/>
      <c r="P82" s="158">
        <f t="shared" si="1"/>
        <v>0</v>
      </c>
      <c r="Q82" s="158">
        <v>0</v>
      </c>
      <c r="R82" s="158">
        <f t="shared" si="2"/>
        <v>0</v>
      </c>
      <c r="S82" s="158">
        <v>0</v>
      </c>
      <c r="T82" s="159">
        <f t="shared" si="3"/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60" t="s">
        <v>182</v>
      </c>
      <c r="AT82" s="160" t="s">
        <v>177</v>
      </c>
      <c r="AU82" s="160" t="s">
        <v>76</v>
      </c>
      <c r="AY82" s="15" t="s">
        <v>183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15" t="s">
        <v>84</v>
      </c>
      <c r="BK82" s="161">
        <f t="shared" si="9"/>
        <v>0</v>
      </c>
      <c r="BL82" s="15" t="s">
        <v>182</v>
      </c>
      <c r="BM82" s="160" t="s">
        <v>190</v>
      </c>
    </row>
    <row r="83" spans="1:65" s="2" customFormat="1" ht="16.5" customHeight="1">
      <c r="A83" s="32"/>
      <c r="B83" s="33"/>
      <c r="C83" s="149" t="s">
        <v>182</v>
      </c>
      <c r="D83" s="149" t="s">
        <v>177</v>
      </c>
      <c r="E83" s="150" t="s">
        <v>620</v>
      </c>
      <c r="F83" s="151" t="s">
        <v>621</v>
      </c>
      <c r="G83" s="152" t="s">
        <v>222</v>
      </c>
      <c r="H83" s="153">
        <v>4</v>
      </c>
      <c r="I83" s="154"/>
      <c r="J83" s="155">
        <f t="shared" si="0"/>
        <v>0</v>
      </c>
      <c r="K83" s="151" t="s">
        <v>35</v>
      </c>
      <c r="L83" s="37"/>
      <c r="M83" s="156" t="s">
        <v>35</v>
      </c>
      <c r="N83" s="157" t="s">
        <v>47</v>
      </c>
      <c r="O83" s="62"/>
      <c r="P83" s="158">
        <f t="shared" si="1"/>
        <v>0</v>
      </c>
      <c r="Q83" s="158">
        <v>0</v>
      </c>
      <c r="R83" s="158">
        <f t="shared" si="2"/>
        <v>0</v>
      </c>
      <c r="S83" s="158">
        <v>0</v>
      </c>
      <c r="T83" s="159">
        <f t="shared" si="3"/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60" t="s">
        <v>182</v>
      </c>
      <c r="AT83" s="160" t="s">
        <v>177</v>
      </c>
      <c r="AU83" s="160" t="s">
        <v>76</v>
      </c>
      <c r="AY83" s="15" t="s">
        <v>183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15" t="s">
        <v>84</v>
      </c>
      <c r="BK83" s="161">
        <f t="shared" si="9"/>
        <v>0</v>
      </c>
      <c r="BL83" s="15" t="s">
        <v>182</v>
      </c>
      <c r="BM83" s="160" t="s">
        <v>193</v>
      </c>
    </row>
    <row r="84" spans="1:65" s="2" customFormat="1" ht="16.5" customHeight="1">
      <c r="A84" s="32"/>
      <c r="B84" s="33"/>
      <c r="C84" s="149" t="s">
        <v>194</v>
      </c>
      <c r="D84" s="149" t="s">
        <v>177</v>
      </c>
      <c r="E84" s="150" t="s">
        <v>622</v>
      </c>
      <c r="F84" s="151" t="s">
        <v>623</v>
      </c>
      <c r="G84" s="152" t="s">
        <v>624</v>
      </c>
      <c r="H84" s="153">
        <v>1</v>
      </c>
      <c r="I84" s="154"/>
      <c r="J84" s="155">
        <f t="shared" si="0"/>
        <v>0</v>
      </c>
      <c r="K84" s="151" t="s">
        <v>35</v>
      </c>
      <c r="L84" s="37"/>
      <c r="M84" s="156" t="s">
        <v>35</v>
      </c>
      <c r="N84" s="157" t="s">
        <v>47</v>
      </c>
      <c r="O84" s="62"/>
      <c r="P84" s="158">
        <f t="shared" si="1"/>
        <v>0</v>
      </c>
      <c r="Q84" s="158">
        <v>0</v>
      </c>
      <c r="R84" s="158">
        <f t="shared" si="2"/>
        <v>0</v>
      </c>
      <c r="S84" s="158">
        <v>0</v>
      </c>
      <c r="T84" s="159">
        <f t="shared" si="3"/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60" t="s">
        <v>182</v>
      </c>
      <c r="AT84" s="160" t="s">
        <v>177</v>
      </c>
      <c r="AU84" s="160" t="s">
        <v>76</v>
      </c>
      <c r="AY84" s="15" t="s">
        <v>183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15" t="s">
        <v>84</v>
      </c>
      <c r="BK84" s="161">
        <f t="shared" si="9"/>
        <v>0</v>
      </c>
      <c r="BL84" s="15" t="s">
        <v>182</v>
      </c>
      <c r="BM84" s="160" t="s">
        <v>197</v>
      </c>
    </row>
    <row r="85" spans="1:65" s="2" customFormat="1" ht="16.5" customHeight="1">
      <c r="A85" s="32"/>
      <c r="B85" s="33"/>
      <c r="C85" s="149" t="s">
        <v>190</v>
      </c>
      <c r="D85" s="149" t="s">
        <v>177</v>
      </c>
      <c r="E85" s="150" t="s">
        <v>625</v>
      </c>
      <c r="F85" s="151" t="s">
        <v>626</v>
      </c>
      <c r="G85" s="152" t="s">
        <v>624</v>
      </c>
      <c r="H85" s="153">
        <v>2</v>
      </c>
      <c r="I85" s="154"/>
      <c r="J85" s="155">
        <f t="shared" si="0"/>
        <v>0</v>
      </c>
      <c r="K85" s="151" t="s">
        <v>35</v>
      </c>
      <c r="L85" s="37"/>
      <c r="M85" s="156" t="s">
        <v>35</v>
      </c>
      <c r="N85" s="157" t="s">
        <v>47</v>
      </c>
      <c r="O85" s="62"/>
      <c r="P85" s="158">
        <f t="shared" si="1"/>
        <v>0</v>
      </c>
      <c r="Q85" s="158">
        <v>0</v>
      </c>
      <c r="R85" s="158">
        <f t="shared" si="2"/>
        <v>0</v>
      </c>
      <c r="S85" s="158">
        <v>0</v>
      </c>
      <c r="T85" s="159">
        <f t="shared" si="3"/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60" t="s">
        <v>182</v>
      </c>
      <c r="AT85" s="160" t="s">
        <v>177</v>
      </c>
      <c r="AU85" s="160" t="s">
        <v>76</v>
      </c>
      <c r="AY85" s="15" t="s">
        <v>183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15" t="s">
        <v>84</v>
      </c>
      <c r="BK85" s="161">
        <f t="shared" si="9"/>
        <v>0</v>
      </c>
      <c r="BL85" s="15" t="s">
        <v>182</v>
      </c>
      <c r="BM85" s="160" t="s">
        <v>201</v>
      </c>
    </row>
    <row r="86" spans="1:65" s="2" customFormat="1" ht="16.5" customHeight="1">
      <c r="A86" s="32"/>
      <c r="B86" s="33"/>
      <c r="C86" s="162" t="s">
        <v>202</v>
      </c>
      <c r="D86" s="162" t="s">
        <v>198</v>
      </c>
      <c r="E86" s="163" t="s">
        <v>627</v>
      </c>
      <c r="F86" s="164" t="s">
        <v>628</v>
      </c>
      <c r="G86" s="165" t="s">
        <v>624</v>
      </c>
      <c r="H86" s="166">
        <v>2</v>
      </c>
      <c r="I86" s="167"/>
      <c r="J86" s="168">
        <f t="shared" si="0"/>
        <v>0</v>
      </c>
      <c r="K86" s="164" t="s">
        <v>35</v>
      </c>
      <c r="L86" s="169"/>
      <c r="M86" s="170" t="s">
        <v>35</v>
      </c>
      <c r="N86" s="171" t="s">
        <v>47</v>
      </c>
      <c r="O86" s="62"/>
      <c r="P86" s="158">
        <f t="shared" si="1"/>
        <v>0</v>
      </c>
      <c r="Q86" s="158">
        <v>0</v>
      </c>
      <c r="R86" s="158">
        <f t="shared" si="2"/>
        <v>0</v>
      </c>
      <c r="S86" s="158">
        <v>0</v>
      </c>
      <c r="T86" s="159">
        <f t="shared" si="3"/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0" t="s">
        <v>193</v>
      </c>
      <c r="AT86" s="160" t="s">
        <v>198</v>
      </c>
      <c r="AU86" s="160" t="s">
        <v>76</v>
      </c>
      <c r="AY86" s="15" t="s">
        <v>183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15" t="s">
        <v>84</v>
      </c>
      <c r="BK86" s="161">
        <f t="shared" si="9"/>
        <v>0</v>
      </c>
      <c r="BL86" s="15" t="s">
        <v>182</v>
      </c>
      <c r="BM86" s="160" t="s">
        <v>203</v>
      </c>
    </row>
    <row r="87" spans="1:65" s="2" customFormat="1" ht="16.5" customHeight="1">
      <c r="A87" s="32"/>
      <c r="B87" s="33"/>
      <c r="C87" s="162" t="s">
        <v>193</v>
      </c>
      <c r="D87" s="162" t="s">
        <v>198</v>
      </c>
      <c r="E87" s="163" t="s">
        <v>629</v>
      </c>
      <c r="F87" s="164" t="s">
        <v>630</v>
      </c>
      <c r="G87" s="165" t="s">
        <v>624</v>
      </c>
      <c r="H87" s="166">
        <v>1</v>
      </c>
      <c r="I87" s="167"/>
      <c r="J87" s="168">
        <f t="shared" si="0"/>
        <v>0</v>
      </c>
      <c r="K87" s="164" t="s">
        <v>35</v>
      </c>
      <c r="L87" s="169"/>
      <c r="M87" s="170" t="s">
        <v>35</v>
      </c>
      <c r="N87" s="171" t="s">
        <v>47</v>
      </c>
      <c r="O87" s="62"/>
      <c r="P87" s="158">
        <f t="shared" si="1"/>
        <v>0</v>
      </c>
      <c r="Q87" s="158">
        <v>0</v>
      </c>
      <c r="R87" s="158">
        <f t="shared" si="2"/>
        <v>0</v>
      </c>
      <c r="S87" s="158">
        <v>0</v>
      </c>
      <c r="T87" s="159">
        <f t="shared" si="3"/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0" t="s">
        <v>193</v>
      </c>
      <c r="AT87" s="160" t="s">
        <v>198</v>
      </c>
      <c r="AU87" s="160" t="s">
        <v>76</v>
      </c>
      <c r="AY87" s="15" t="s">
        <v>183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15" t="s">
        <v>84</v>
      </c>
      <c r="BK87" s="161">
        <f t="shared" si="9"/>
        <v>0</v>
      </c>
      <c r="BL87" s="15" t="s">
        <v>182</v>
      </c>
      <c r="BM87" s="160" t="s">
        <v>204</v>
      </c>
    </row>
    <row r="88" spans="1:65" s="2" customFormat="1" ht="16.5" customHeight="1">
      <c r="A88" s="32"/>
      <c r="B88" s="33"/>
      <c r="C88" s="162" t="s">
        <v>205</v>
      </c>
      <c r="D88" s="162" t="s">
        <v>198</v>
      </c>
      <c r="E88" s="163" t="s">
        <v>631</v>
      </c>
      <c r="F88" s="164" t="s">
        <v>632</v>
      </c>
      <c r="G88" s="165" t="s">
        <v>180</v>
      </c>
      <c r="H88" s="166">
        <v>4.8</v>
      </c>
      <c r="I88" s="167"/>
      <c r="J88" s="168">
        <f t="shared" si="0"/>
        <v>0</v>
      </c>
      <c r="K88" s="164" t="s">
        <v>181</v>
      </c>
      <c r="L88" s="169"/>
      <c r="M88" s="170" t="s">
        <v>35</v>
      </c>
      <c r="N88" s="171" t="s">
        <v>47</v>
      </c>
      <c r="O88" s="62"/>
      <c r="P88" s="158">
        <f t="shared" si="1"/>
        <v>0</v>
      </c>
      <c r="Q88" s="158">
        <v>0</v>
      </c>
      <c r="R88" s="158">
        <f t="shared" si="2"/>
        <v>0</v>
      </c>
      <c r="S88" s="158">
        <v>0</v>
      </c>
      <c r="T88" s="159">
        <f t="shared" si="3"/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0" t="s">
        <v>193</v>
      </c>
      <c r="AT88" s="160" t="s">
        <v>198</v>
      </c>
      <c r="AU88" s="160" t="s">
        <v>76</v>
      </c>
      <c r="AY88" s="15" t="s">
        <v>183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15" t="s">
        <v>84</v>
      </c>
      <c r="BK88" s="161">
        <f t="shared" si="9"/>
        <v>0</v>
      </c>
      <c r="BL88" s="15" t="s">
        <v>182</v>
      </c>
      <c r="BM88" s="160" t="s">
        <v>209</v>
      </c>
    </row>
    <row r="89" spans="1:65" s="2" customFormat="1" ht="16.5" customHeight="1">
      <c r="A89" s="32"/>
      <c r="B89" s="33"/>
      <c r="C89" s="162" t="s">
        <v>197</v>
      </c>
      <c r="D89" s="162" t="s">
        <v>198</v>
      </c>
      <c r="E89" s="163" t="s">
        <v>633</v>
      </c>
      <c r="F89" s="164" t="s">
        <v>634</v>
      </c>
      <c r="G89" s="165" t="s">
        <v>222</v>
      </c>
      <c r="H89" s="166">
        <v>13</v>
      </c>
      <c r="I89" s="167"/>
      <c r="J89" s="168">
        <f t="shared" si="0"/>
        <v>0</v>
      </c>
      <c r="K89" s="164" t="s">
        <v>181</v>
      </c>
      <c r="L89" s="169"/>
      <c r="M89" s="170" t="s">
        <v>35</v>
      </c>
      <c r="N89" s="171" t="s">
        <v>47</v>
      </c>
      <c r="O89" s="62"/>
      <c r="P89" s="158">
        <f t="shared" si="1"/>
        <v>0</v>
      </c>
      <c r="Q89" s="158">
        <v>3.2000000000000002E-3</v>
      </c>
      <c r="R89" s="158">
        <f t="shared" si="2"/>
        <v>4.1600000000000005E-2</v>
      </c>
      <c r="S89" s="158">
        <v>0</v>
      </c>
      <c r="T89" s="159">
        <f t="shared" si="3"/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0" t="s">
        <v>193</v>
      </c>
      <c r="AT89" s="160" t="s">
        <v>198</v>
      </c>
      <c r="AU89" s="160" t="s">
        <v>76</v>
      </c>
      <c r="AY89" s="15" t="s">
        <v>183</v>
      </c>
      <c r="BE89" s="161">
        <f t="shared" si="4"/>
        <v>0</v>
      </c>
      <c r="BF89" s="161">
        <f t="shared" si="5"/>
        <v>0</v>
      </c>
      <c r="BG89" s="161">
        <f t="shared" si="6"/>
        <v>0</v>
      </c>
      <c r="BH89" s="161">
        <f t="shared" si="7"/>
        <v>0</v>
      </c>
      <c r="BI89" s="161">
        <f t="shared" si="8"/>
        <v>0</v>
      </c>
      <c r="BJ89" s="15" t="s">
        <v>84</v>
      </c>
      <c r="BK89" s="161">
        <f t="shared" si="9"/>
        <v>0</v>
      </c>
      <c r="BL89" s="15" t="s">
        <v>182</v>
      </c>
      <c r="BM89" s="160" t="s">
        <v>210</v>
      </c>
    </row>
    <row r="90" spans="1:65" s="2" customFormat="1" ht="16.5" customHeight="1">
      <c r="A90" s="32"/>
      <c r="B90" s="33"/>
      <c r="C90" s="162" t="s">
        <v>211</v>
      </c>
      <c r="D90" s="162" t="s">
        <v>198</v>
      </c>
      <c r="E90" s="163" t="s">
        <v>635</v>
      </c>
      <c r="F90" s="164" t="s">
        <v>636</v>
      </c>
      <c r="G90" s="165" t="s">
        <v>222</v>
      </c>
      <c r="H90" s="166">
        <v>2</v>
      </c>
      <c r="I90" s="167"/>
      <c r="J90" s="168">
        <f t="shared" si="0"/>
        <v>0</v>
      </c>
      <c r="K90" s="164" t="s">
        <v>35</v>
      </c>
      <c r="L90" s="169"/>
      <c r="M90" s="170" t="s">
        <v>35</v>
      </c>
      <c r="N90" s="171" t="s">
        <v>47</v>
      </c>
      <c r="O90" s="62"/>
      <c r="P90" s="158">
        <f t="shared" si="1"/>
        <v>0</v>
      </c>
      <c r="Q90" s="158">
        <v>0</v>
      </c>
      <c r="R90" s="158">
        <f t="shared" si="2"/>
        <v>0</v>
      </c>
      <c r="S90" s="158">
        <v>0</v>
      </c>
      <c r="T90" s="159">
        <f t="shared" si="3"/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0" t="s">
        <v>193</v>
      </c>
      <c r="AT90" s="160" t="s">
        <v>198</v>
      </c>
      <c r="AU90" s="160" t="s">
        <v>76</v>
      </c>
      <c r="AY90" s="15" t="s">
        <v>183</v>
      </c>
      <c r="BE90" s="161">
        <f t="shared" si="4"/>
        <v>0</v>
      </c>
      <c r="BF90" s="161">
        <f t="shared" si="5"/>
        <v>0</v>
      </c>
      <c r="BG90" s="161">
        <f t="shared" si="6"/>
        <v>0</v>
      </c>
      <c r="BH90" s="161">
        <f t="shared" si="7"/>
        <v>0</v>
      </c>
      <c r="BI90" s="161">
        <f t="shared" si="8"/>
        <v>0</v>
      </c>
      <c r="BJ90" s="15" t="s">
        <v>84</v>
      </c>
      <c r="BK90" s="161">
        <f t="shared" si="9"/>
        <v>0</v>
      </c>
      <c r="BL90" s="15" t="s">
        <v>182</v>
      </c>
      <c r="BM90" s="160" t="s">
        <v>214</v>
      </c>
    </row>
    <row r="91" spans="1:65" s="2" customFormat="1" ht="16.5" customHeight="1">
      <c r="A91" s="32"/>
      <c r="B91" s="33"/>
      <c r="C91" s="162" t="s">
        <v>201</v>
      </c>
      <c r="D91" s="162" t="s">
        <v>198</v>
      </c>
      <c r="E91" s="163" t="s">
        <v>637</v>
      </c>
      <c r="F91" s="164" t="s">
        <v>638</v>
      </c>
      <c r="G91" s="165" t="s">
        <v>222</v>
      </c>
      <c r="H91" s="166">
        <v>21</v>
      </c>
      <c r="I91" s="167"/>
      <c r="J91" s="168">
        <f t="shared" si="0"/>
        <v>0</v>
      </c>
      <c r="K91" s="164" t="s">
        <v>181</v>
      </c>
      <c r="L91" s="169"/>
      <c r="M91" s="170" t="s">
        <v>35</v>
      </c>
      <c r="N91" s="171" t="s">
        <v>47</v>
      </c>
      <c r="O91" s="62"/>
      <c r="P91" s="158">
        <f t="shared" si="1"/>
        <v>0</v>
      </c>
      <c r="Q91" s="158">
        <v>1.4999999999999999E-4</v>
      </c>
      <c r="R91" s="158">
        <f t="shared" si="2"/>
        <v>3.1499999999999996E-3</v>
      </c>
      <c r="S91" s="158">
        <v>0</v>
      </c>
      <c r="T91" s="159">
        <f t="shared" si="3"/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0" t="s">
        <v>193</v>
      </c>
      <c r="AT91" s="160" t="s">
        <v>198</v>
      </c>
      <c r="AU91" s="160" t="s">
        <v>76</v>
      </c>
      <c r="AY91" s="15" t="s">
        <v>183</v>
      </c>
      <c r="BE91" s="161">
        <f t="shared" si="4"/>
        <v>0</v>
      </c>
      <c r="BF91" s="161">
        <f t="shared" si="5"/>
        <v>0</v>
      </c>
      <c r="BG91" s="161">
        <f t="shared" si="6"/>
        <v>0</v>
      </c>
      <c r="BH91" s="161">
        <f t="shared" si="7"/>
        <v>0</v>
      </c>
      <c r="BI91" s="161">
        <f t="shared" si="8"/>
        <v>0</v>
      </c>
      <c r="BJ91" s="15" t="s">
        <v>84</v>
      </c>
      <c r="BK91" s="161">
        <f t="shared" si="9"/>
        <v>0</v>
      </c>
      <c r="BL91" s="15" t="s">
        <v>182</v>
      </c>
      <c r="BM91" s="160" t="s">
        <v>218</v>
      </c>
    </row>
    <row r="92" spans="1:65" s="2" customFormat="1" ht="16.5" customHeight="1">
      <c r="A92" s="32"/>
      <c r="B92" s="33"/>
      <c r="C92" s="162" t="s">
        <v>219</v>
      </c>
      <c r="D92" s="162" t="s">
        <v>198</v>
      </c>
      <c r="E92" s="163" t="s">
        <v>639</v>
      </c>
      <c r="F92" s="164" t="s">
        <v>640</v>
      </c>
      <c r="G92" s="165" t="s">
        <v>222</v>
      </c>
      <c r="H92" s="166">
        <v>15</v>
      </c>
      <c r="I92" s="167"/>
      <c r="J92" s="168">
        <f t="shared" si="0"/>
        <v>0</v>
      </c>
      <c r="K92" s="164" t="s">
        <v>181</v>
      </c>
      <c r="L92" s="169"/>
      <c r="M92" s="170" t="s">
        <v>35</v>
      </c>
      <c r="N92" s="171" t="s">
        <v>47</v>
      </c>
      <c r="O92" s="62"/>
      <c r="P92" s="158">
        <f t="shared" si="1"/>
        <v>0</v>
      </c>
      <c r="Q92" s="158">
        <v>0</v>
      </c>
      <c r="R92" s="158">
        <f t="shared" si="2"/>
        <v>0</v>
      </c>
      <c r="S92" s="158">
        <v>0</v>
      </c>
      <c r="T92" s="159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0" t="s">
        <v>193</v>
      </c>
      <c r="AT92" s="160" t="s">
        <v>198</v>
      </c>
      <c r="AU92" s="160" t="s">
        <v>76</v>
      </c>
      <c r="AY92" s="15" t="s">
        <v>183</v>
      </c>
      <c r="BE92" s="161">
        <f t="shared" si="4"/>
        <v>0</v>
      </c>
      <c r="BF92" s="161">
        <f t="shared" si="5"/>
        <v>0</v>
      </c>
      <c r="BG92" s="161">
        <f t="shared" si="6"/>
        <v>0</v>
      </c>
      <c r="BH92" s="161">
        <f t="shared" si="7"/>
        <v>0</v>
      </c>
      <c r="BI92" s="161">
        <f t="shared" si="8"/>
        <v>0</v>
      </c>
      <c r="BJ92" s="15" t="s">
        <v>84</v>
      </c>
      <c r="BK92" s="161">
        <f t="shared" si="9"/>
        <v>0</v>
      </c>
      <c r="BL92" s="15" t="s">
        <v>182</v>
      </c>
      <c r="BM92" s="160" t="s">
        <v>223</v>
      </c>
    </row>
    <row r="93" spans="1:65" s="2" customFormat="1" ht="16.5" customHeight="1">
      <c r="A93" s="32"/>
      <c r="B93" s="33"/>
      <c r="C93" s="162" t="s">
        <v>203</v>
      </c>
      <c r="D93" s="162" t="s">
        <v>198</v>
      </c>
      <c r="E93" s="163" t="s">
        <v>641</v>
      </c>
      <c r="F93" s="164" t="s">
        <v>642</v>
      </c>
      <c r="G93" s="165" t="s">
        <v>222</v>
      </c>
      <c r="H93" s="166">
        <v>15</v>
      </c>
      <c r="I93" s="167"/>
      <c r="J93" s="168">
        <f t="shared" si="0"/>
        <v>0</v>
      </c>
      <c r="K93" s="164" t="s">
        <v>181</v>
      </c>
      <c r="L93" s="169"/>
      <c r="M93" s="170" t="s">
        <v>35</v>
      </c>
      <c r="N93" s="171" t="s">
        <v>47</v>
      </c>
      <c r="O93" s="62"/>
      <c r="P93" s="158">
        <f t="shared" si="1"/>
        <v>0</v>
      </c>
      <c r="Q93" s="158">
        <v>0</v>
      </c>
      <c r="R93" s="158">
        <f t="shared" si="2"/>
        <v>0</v>
      </c>
      <c r="S93" s="158">
        <v>0</v>
      </c>
      <c r="T93" s="159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0" t="s">
        <v>193</v>
      </c>
      <c r="AT93" s="160" t="s">
        <v>198</v>
      </c>
      <c r="AU93" s="160" t="s">
        <v>76</v>
      </c>
      <c r="AY93" s="15" t="s">
        <v>183</v>
      </c>
      <c r="BE93" s="161">
        <f t="shared" si="4"/>
        <v>0</v>
      </c>
      <c r="BF93" s="161">
        <f t="shared" si="5"/>
        <v>0</v>
      </c>
      <c r="BG93" s="161">
        <f t="shared" si="6"/>
        <v>0</v>
      </c>
      <c r="BH93" s="161">
        <f t="shared" si="7"/>
        <v>0</v>
      </c>
      <c r="BI93" s="161">
        <f t="shared" si="8"/>
        <v>0</v>
      </c>
      <c r="BJ93" s="15" t="s">
        <v>84</v>
      </c>
      <c r="BK93" s="161">
        <f t="shared" si="9"/>
        <v>0</v>
      </c>
      <c r="BL93" s="15" t="s">
        <v>182</v>
      </c>
      <c r="BM93" s="160" t="s">
        <v>275</v>
      </c>
    </row>
    <row r="94" spans="1:65" s="2" customFormat="1" ht="16.5" customHeight="1">
      <c r="A94" s="32"/>
      <c r="B94" s="33"/>
      <c r="C94" s="162" t="s">
        <v>8</v>
      </c>
      <c r="D94" s="162" t="s">
        <v>198</v>
      </c>
      <c r="E94" s="163" t="s">
        <v>643</v>
      </c>
      <c r="F94" s="164" t="s">
        <v>644</v>
      </c>
      <c r="G94" s="165" t="s">
        <v>222</v>
      </c>
      <c r="H94" s="166">
        <v>15</v>
      </c>
      <c r="I94" s="167"/>
      <c r="J94" s="168">
        <f t="shared" si="0"/>
        <v>0</v>
      </c>
      <c r="K94" s="164" t="s">
        <v>181</v>
      </c>
      <c r="L94" s="169"/>
      <c r="M94" s="170" t="s">
        <v>35</v>
      </c>
      <c r="N94" s="171" t="s">
        <v>47</v>
      </c>
      <c r="O94" s="62"/>
      <c r="P94" s="158">
        <f t="shared" si="1"/>
        <v>0</v>
      </c>
      <c r="Q94" s="158">
        <v>0</v>
      </c>
      <c r="R94" s="158">
        <f t="shared" si="2"/>
        <v>0</v>
      </c>
      <c r="S94" s="158">
        <v>0</v>
      </c>
      <c r="T94" s="159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0" t="s">
        <v>193</v>
      </c>
      <c r="AT94" s="160" t="s">
        <v>198</v>
      </c>
      <c r="AU94" s="160" t="s">
        <v>76</v>
      </c>
      <c r="AY94" s="15" t="s">
        <v>183</v>
      </c>
      <c r="BE94" s="161">
        <f t="shared" si="4"/>
        <v>0</v>
      </c>
      <c r="BF94" s="161">
        <f t="shared" si="5"/>
        <v>0</v>
      </c>
      <c r="BG94" s="161">
        <f t="shared" si="6"/>
        <v>0</v>
      </c>
      <c r="BH94" s="161">
        <f t="shared" si="7"/>
        <v>0</v>
      </c>
      <c r="BI94" s="161">
        <f t="shared" si="8"/>
        <v>0</v>
      </c>
      <c r="BJ94" s="15" t="s">
        <v>84</v>
      </c>
      <c r="BK94" s="161">
        <f t="shared" si="9"/>
        <v>0</v>
      </c>
      <c r="BL94" s="15" t="s">
        <v>182</v>
      </c>
      <c r="BM94" s="160" t="s">
        <v>227</v>
      </c>
    </row>
    <row r="95" spans="1:65" s="2" customFormat="1" ht="16.5" customHeight="1">
      <c r="A95" s="32"/>
      <c r="B95" s="33"/>
      <c r="C95" s="162" t="s">
        <v>204</v>
      </c>
      <c r="D95" s="162" t="s">
        <v>198</v>
      </c>
      <c r="E95" s="163" t="s">
        <v>557</v>
      </c>
      <c r="F95" s="164" t="s">
        <v>558</v>
      </c>
      <c r="G95" s="165" t="s">
        <v>189</v>
      </c>
      <c r="H95" s="166">
        <v>2.3250000000000002</v>
      </c>
      <c r="I95" s="167"/>
      <c r="J95" s="168">
        <f t="shared" si="0"/>
        <v>0</v>
      </c>
      <c r="K95" s="164" t="s">
        <v>181</v>
      </c>
      <c r="L95" s="169"/>
      <c r="M95" s="170" t="s">
        <v>35</v>
      </c>
      <c r="N95" s="171" t="s">
        <v>47</v>
      </c>
      <c r="O95" s="62"/>
      <c r="P95" s="158">
        <f t="shared" si="1"/>
        <v>0</v>
      </c>
      <c r="Q95" s="158">
        <v>2.4289999999999998</v>
      </c>
      <c r="R95" s="158">
        <f t="shared" si="2"/>
        <v>5.6474250000000001</v>
      </c>
      <c r="S95" s="158">
        <v>0</v>
      </c>
      <c r="T95" s="159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0" t="s">
        <v>193</v>
      </c>
      <c r="AT95" s="160" t="s">
        <v>198</v>
      </c>
      <c r="AU95" s="160" t="s">
        <v>76</v>
      </c>
      <c r="AY95" s="15" t="s">
        <v>183</v>
      </c>
      <c r="BE95" s="161">
        <f t="shared" si="4"/>
        <v>0</v>
      </c>
      <c r="BF95" s="161">
        <f t="shared" si="5"/>
        <v>0</v>
      </c>
      <c r="BG95" s="161">
        <f t="shared" si="6"/>
        <v>0</v>
      </c>
      <c r="BH95" s="161">
        <f t="shared" si="7"/>
        <v>0</v>
      </c>
      <c r="BI95" s="161">
        <f t="shared" si="8"/>
        <v>0</v>
      </c>
      <c r="BJ95" s="15" t="s">
        <v>84</v>
      </c>
      <c r="BK95" s="161">
        <f t="shared" si="9"/>
        <v>0</v>
      </c>
      <c r="BL95" s="15" t="s">
        <v>182</v>
      </c>
      <c r="BM95" s="160" t="s">
        <v>232</v>
      </c>
    </row>
    <row r="96" spans="1:65" s="2" customFormat="1" ht="16.5" customHeight="1">
      <c r="A96" s="32"/>
      <c r="B96" s="33"/>
      <c r="C96" s="162" t="s">
        <v>236</v>
      </c>
      <c r="D96" s="162" t="s">
        <v>198</v>
      </c>
      <c r="E96" s="163" t="s">
        <v>645</v>
      </c>
      <c r="F96" s="164" t="s">
        <v>646</v>
      </c>
      <c r="G96" s="165" t="s">
        <v>222</v>
      </c>
      <c r="H96" s="166">
        <v>2</v>
      </c>
      <c r="I96" s="167"/>
      <c r="J96" s="168">
        <f t="shared" si="0"/>
        <v>0</v>
      </c>
      <c r="K96" s="164" t="s">
        <v>35</v>
      </c>
      <c r="L96" s="169"/>
      <c r="M96" s="170" t="s">
        <v>35</v>
      </c>
      <c r="N96" s="171" t="s">
        <v>47</v>
      </c>
      <c r="O96" s="62"/>
      <c r="P96" s="158">
        <f t="shared" si="1"/>
        <v>0</v>
      </c>
      <c r="Q96" s="158">
        <v>0</v>
      </c>
      <c r="R96" s="158">
        <f t="shared" si="2"/>
        <v>0</v>
      </c>
      <c r="S96" s="158">
        <v>0</v>
      </c>
      <c r="T96" s="159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60" t="s">
        <v>193</v>
      </c>
      <c r="AT96" s="160" t="s">
        <v>198</v>
      </c>
      <c r="AU96" s="160" t="s">
        <v>76</v>
      </c>
      <c r="AY96" s="15" t="s">
        <v>183</v>
      </c>
      <c r="BE96" s="161">
        <f t="shared" si="4"/>
        <v>0</v>
      </c>
      <c r="BF96" s="161">
        <f t="shared" si="5"/>
        <v>0</v>
      </c>
      <c r="BG96" s="161">
        <f t="shared" si="6"/>
        <v>0</v>
      </c>
      <c r="BH96" s="161">
        <f t="shared" si="7"/>
        <v>0</v>
      </c>
      <c r="BI96" s="161">
        <f t="shared" si="8"/>
        <v>0</v>
      </c>
      <c r="BJ96" s="15" t="s">
        <v>84</v>
      </c>
      <c r="BK96" s="161">
        <f t="shared" si="9"/>
        <v>0</v>
      </c>
      <c r="BL96" s="15" t="s">
        <v>182</v>
      </c>
      <c r="BM96" s="160" t="s">
        <v>235</v>
      </c>
    </row>
    <row r="97" spans="1:65" s="2" customFormat="1" ht="16.5" customHeight="1">
      <c r="A97" s="32"/>
      <c r="B97" s="33"/>
      <c r="C97" s="162" t="s">
        <v>209</v>
      </c>
      <c r="D97" s="162" t="s">
        <v>198</v>
      </c>
      <c r="E97" s="163" t="s">
        <v>647</v>
      </c>
      <c r="F97" s="164" t="s">
        <v>648</v>
      </c>
      <c r="G97" s="165" t="s">
        <v>222</v>
      </c>
      <c r="H97" s="166">
        <v>8</v>
      </c>
      <c r="I97" s="167"/>
      <c r="J97" s="168">
        <f t="shared" si="0"/>
        <v>0</v>
      </c>
      <c r="K97" s="164" t="s">
        <v>35</v>
      </c>
      <c r="L97" s="169"/>
      <c r="M97" s="170" t="s">
        <v>35</v>
      </c>
      <c r="N97" s="171" t="s">
        <v>47</v>
      </c>
      <c r="O97" s="62"/>
      <c r="P97" s="158">
        <f t="shared" si="1"/>
        <v>0</v>
      </c>
      <c r="Q97" s="158">
        <v>0</v>
      </c>
      <c r="R97" s="158">
        <f t="shared" si="2"/>
        <v>0</v>
      </c>
      <c r="S97" s="158">
        <v>0</v>
      </c>
      <c r="T97" s="159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0" t="s">
        <v>193</v>
      </c>
      <c r="AT97" s="160" t="s">
        <v>198</v>
      </c>
      <c r="AU97" s="160" t="s">
        <v>76</v>
      </c>
      <c r="AY97" s="15" t="s">
        <v>183</v>
      </c>
      <c r="BE97" s="161">
        <f t="shared" si="4"/>
        <v>0</v>
      </c>
      <c r="BF97" s="161">
        <f t="shared" si="5"/>
        <v>0</v>
      </c>
      <c r="BG97" s="161">
        <f t="shared" si="6"/>
        <v>0</v>
      </c>
      <c r="BH97" s="161">
        <f t="shared" si="7"/>
        <v>0</v>
      </c>
      <c r="BI97" s="161">
        <f t="shared" si="8"/>
        <v>0</v>
      </c>
      <c r="BJ97" s="15" t="s">
        <v>84</v>
      </c>
      <c r="BK97" s="161">
        <f t="shared" si="9"/>
        <v>0</v>
      </c>
      <c r="BL97" s="15" t="s">
        <v>182</v>
      </c>
      <c r="BM97" s="160" t="s">
        <v>285</v>
      </c>
    </row>
    <row r="98" spans="1:65" s="2" customFormat="1" ht="16.5" customHeight="1">
      <c r="A98" s="32"/>
      <c r="B98" s="33"/>
      <c r="C98" s="162" t="s">
        <v>241</v>
      </c>
      <c r="D98" s="162" t="s">
        <v>198</v>
      </c>
      <c r="E98" s="163" t="s">
        <v>649</v>
      </c>
      <c r="F98" s="164" t="s">
        <v>650</v>
      </c>
      <c r="G98" s="165" t="s">
        <v>222</v>
      </c>
      <c r="H98" s="166">
        <v>2</v>
      </c>
      <c r="I98" s="167"/>
      <c r="J98" s="168">
        <f t="shared" si="0"/>
        <v>0</v>
      </c>
      <c r="K98" s="164" t="s">
        <v>35</v>
      </c>
      <c r="L98" s="169"/>
      <c r="M98" s="170" t="s">
        <v>35</v>
      </c>
      <c r="N98" s="171" t="s">
        <v>47</v>
      </c>
      <c r="O98" s="62"/>
      <c r="P98" s="158">
        <f t="shared" si="1"/>
        <v>0</v>
      </c>
      <c r="Q98" s="158">
        <v>0</v>
      </c>
      <c r="R98" s="158">
        <f t="shared" si="2"/>
        <v>0</v>
      </c>
      <c r="S98" s="158">
        <v>0</v>
      </c>
      <c r="T98" s="159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60" t="s">
        <v>193</v>
      </c>
      <c r="AT98" s="160" t="s">
        <v>198</v>
      </c>
      <c r="AU98" s="160" t="s">
        <v>76</v>
      </c>
      <c r="AY98" s="15" t="s">
        <v>183</v>
      </c>
      <c r="BE98" s="161">
        <f t="shared" si="4"/>
        <v>0</v>
      </c>
      <c r="BF98" s="161">
        <f t="shared" si="5"/>
        <v>0</v>
      </c>
      <c r="BG98" s="161">
        <f t="shared" si="6"/>
        <v>0</v>
      </c>
      <c r="BH98" s="161">
        <f t="shared" si="7"/>
        <v>0</v>
      </c>
      <c r="BI98" s="161">
        <f t="shared" si="8"/>
        <v>0</v>
      </c>
      <c r="BJ98" s="15" t="s">
        <v>84</v>
      </c>
      <c r="BK98" s="161">
        <f t="shared" si="9"/>
        <v>0</v>
      </c>
      <c r="BL98" s="15" t="s">
        <v>182</v>
      </c>
      <c r="BM98" s="160" t="s">
        <v>240</v>
      </c>
    </row>
    <row r="99" spans="1:65" s="2" customFormat="1" ht="16.5" customHeight="1">
      <c r="A99" s="32"/>
      <c r="B99" s="33"/>
      <c r="C99" s="162" t="s">
        <v>210</v>
      </c>
      <c r="D99" s="162" t="s">
        <v>198</v>
      </c>
      <c r="E99" s="163" t="s">
        <v>651</v>
      </c>
      <c r="F99" s="164" t="s">
        <v>652</v>
      </c>
      <c r="G99" s="165" t="s">
        <v>222</v>
      </c>
      <c r="H99" s="166">
        <v>2</v>
      </c>
      <c r="I99" s="167"/>
      <c r="J99" s="168">
        <f t="shared" si="0"/>
        <v>0</v>
      </c>
      <c r="K99" s="164" t="s">
        <v>35</v>
      </c>
      <c r="L99" s="169"/>
      <c r="M99" s="170" t="s">
        <v>35</v>
      </c>
      <c r="N99" s="171" t="s">
        <v>47</v>
      </c>
      <c r="O99" s="62"/>
      <c r="P99" s="158">
        <f t="shared" si="1"/>
        <v>0</v>
      </c>
      <c r="Q99" s="158">
        <v>0</v>
      </c>
      <c r="R99" s="158">
        <f t="shared" si="2"/>
        <v>0</v>
      </c>
      <c r="S99" s="158">
        <v>0</v>
      </c>
      <c r="T99" s="159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0" t="s">
        <v>193</v>
      </c>
      <c r="AT99" s="160" t="s">
        <v>198</v>
      </c>
      <c r="AU99" s="160" t="s">
        <v>76</v>
      </c>
      <c r="AY99" s="15" t="s">
        <v>183</v>
      </c>
      <c r="BE99" s="161">
        <f t="shared" si="4"/>
        <v>0</v>
      </c>
      <c r="BF99" s="161">
        <f t="shared" si="5"/>
        <v>0</v>
      </c>
      <c r="BG99" s="161">
        <f t="shared" si="6"/>
        <v>0</v>
      </c>
      <c r="BH99" s="161">
        <f t="shared" si="7"/>
        <v>0</v>
      </c>
      <c r="BI99" s="161">
        <f t="shared" si="8"/>
        <v>0</v>
      </c>
      <c r="BJ99" s="15" t="s">
        <v>84</v>
      </c>
      <c r="BK99" s="161">
        <f t="shared" si="9"/>
        <v>0</v>
      </c>
      <c r="BL99" s="15" t="s">
        <v>182</v>
      </c>
      <c r="BM99" s="160" t="s">
        <v>286</v>
      </c>
    </row>
    <row r="100" spans="1:65" s="2" customFormat="1" ht="16.5" customHeight="1">
      <c r="A100" s="32"/>
      <c r="B100" s="33"/>
      <c r="C100" s="162" t="s">
        <v>7</v>
      </c>
      <c r="D100" s="162" t="s">
        <v>198</v>
      </c>
      <c r="E100" s="163" t="s">
        <v>653</v>
      </c>
      <c r="F100" s="164" t="s">
        <v>654</v>
      </c>
      <c r="G100" s="165" t="s">
        <v>222</v>
      </c>
      <c r="H100" s="166">
        <v>2</v>
      </c>
      <c r="I100" s="167"/>
      <c r="J100" s="168">
        <f t="shared" si="0"/>
        <v>0</v>
      </c>
      <c r="K100" s="164" t="s">
        <v>181</v>
      </c>
      <c r="L100" s="169"/>
      <c r="M100" s="170" t="s">
        <v>35</v>
      </c>
      <c r="N100" s="171" t="s">
        <v>47</v>
      </c>
      <c r="O100" s="62"/>
      <c r="P100" s="158">
        <f t="shared" si="1"/>
        <v>0</v>
      </c>
      <c r="Q100" s="158">
        <v>8.0000000000000002E-3</v>
      </c>
      <c r="R100" s="158">
        <f t="shared" si="2"/>
        <v>1.6E-2</v>
      </c>
      <c r="S100" s="158">
        <v>0</v>
      </c>
      <c r="T100" s="159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60" t="s">
        <v>193</v>
      </c>
      <c r="AT100" s="160" t="s">
        <v>198</v>
      </c>
      <c r="AU100" s="160" t="s">
        <v>76</v>
      </c>
      <c r="AY100" s="15" t="s">
        <v>183</v>
      </c>
      <c r="BE100" s="161">
        <f t="shared" si="4"/>
        <v>0</v>
      </c>
      <c r="BF100" s="161">
        <f t="shared" si="5"/>
        <v>0</v>
      </c>
      <c r="BG100" s="161">
        <f t="shared" si="6"/>
        <v>0</v>
      </c>
      <c r="BH100" s="161">
        <f t="shared" si="7"/>
        <v>0</v>
      </c>
      <c r="BI100" s="161">
        <f t="shared" si="8"/>
        <v>0</v>
      </c>
      <c r="BJ100" s="15" t="s">
        <v>84</v>
      </c>
      <c r="BK100" s="161">
        <f t="shared" si="9"/>
        <v>0</v>
      </c>
      <c r="BL100" s="15" t="s">
        <v>182</v>
      </c>
      <c r="BM100" s="160" t="s">
        <v>244</v>
      </c>
    </row>
    <row r="101" spans="1:65" s="2" customFormat="1" ht="16.5" customHeight="1">
      <c r="A101" s="32"/>
      <c r="B101" s="33"/>
      <c r="C101" s="162" t="s">
        <v>214</v>
      </c>
      <c r="D101" s="162" t="s">
        <v>198</v>
      </c>
      <c r="E101" s="163" t="s">
        <v>655</v>
      </c>
      <c r="F101" s="164" t="s">
        <v>656</v>
      </c>
      <c r="G101" s="165" t="s">
        <v>222</v>
      </c>
      <c r="H101" s="166">
        <v>0.25</v>
      </c>
      <c r="I101" s="167"/>
      <c r="J101" s="168">
        <f t="shared" si="0"/>
        <v>0</v>
      </c>
      <c r="K101" s="164" t="s">
        <v>181</v>
      </c>
      <c r="L101" s="169"/>
      <c r="M101" s="170" t="s">
        <v>35</v>
      </c>
      <c r="N101" s="171" t="s">
        <v>47</v>
      </c>
      <c r="O101" s="62"/>
      <c r="P101" s="158">
        <f t="shared" si="1"/>
        <v>0</v>
      </c>
      <c r="Q101" s="158">
        <v>3.0999999999999999E-3</v>
      </c>
      <c r="R101" s="158">
        <f t="shared" si="2"/>
        <v>7.7499999999999997E-4</v>
      </c>
      <c r="S101" s="158">
        <v>0</v>
      </c>
      <c r="T101" s="159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60" t="s">
        <v>193</v>
      </c>
      <c r="AT101" s="160" t="s">
        <v>198</v>
      </c>
      <c r="AU101" s="160" t="s">
        <v>76</v>
      </c>
      <c r="AY101" s="15" t="s">
        <v>183</v>
      </c>
      <c r="BE101" s="161">
        <f t="shared" si="4"/>
        <v>0</v>
      </c>
      <c r="BF101" s="161">
        <f t="shared" si="5"/>
        <v>0</v>
      </c>
      <c r="BG101" s="161">
        <f t="shared" si="6"/>
        <v>0</v>
      </c>
      <c r="BH101" s="161">
        <f t="shared" si="7"/>
        <v>0</v>
      </c>
      <c r="BI101" s="161">
        <f t="shared" si="8"/>
        <v>0</v>
      </c>
      <c r="BJ101" s="15" t="s">
        <v>84</v>
      </c>
      <c r="BK101" s="161">
        <f t="shared" si="9"/>
        <v>0</v>
      </c>
      <c r="BL101" s="15" t="s">
        <v>182</v>
      </c>
      <c r="BM101" s="160" t="s">
        <v>247</v>
      </c>
    </row>
    <row r="102" spans="1:65" s="2" customFormat="1" ht="66.75" customHeight="1">
      <c r="A102" s="32"/>
      <c r="B102" s="33"/>
      <c r="C102" s="149" t="s">
        <v>255</v>
      </c>
      <c r="D102" s="149" t="s">
        <v>177</v>
      </c>
      <c r="E102" s="150" t="s">
        <v>657</v>
      </c>
      <c r="F102" s="151" t="s">
        <v>658</v>
      </c>
      <c r="G102" s="152" t="s">
        <v>222</v>
      </c>
      <c r="H102" s="153">
        <v>3</v>
      </c>
      <c r="I102" s="154"/>
      <c r="J102" s="155">
        <f t="shared" si="0"/>
        <v>0</v>
      </c>
      <c r="K102" s="151" t="s">
        <v>181</v>
      </c>
      <c r="L102" s="37"/>
      <c r="M102" s="156" t="s">
        <v>35</v>
      </c>
      <c r="N102" s="157" t="s">
        <v>47</v>
      </c>
      <c r="O102" s="62"/>
      <c r="P102" s="158">
        <f t="shared" si="1"/>
        <v>0</v>
      </c>
      <c r="Q102" s="158">
        <v>0</v>
      </c>
      <c r="R102" s="158">
        <f t="shared" si="2"/>
        <v>0</v>
      </c>
      <c r="S102" s="158">
        <v>0</v>
      </c>
      <c r="T102" s="159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60" t="s">
        <v>182</v>
      </c>
      <c r="AT102" s="160" t="s">
        <v>177</v>
      </c>
      <c r="AU102" s="160" t="s">
        <v>76</v>
      </c>
      <c r="AY102" s="15" t="s">
        <v>183</v>
      </c>
      <c r="BE102" s="161">
        <f t="shared" si="4"/>
        <v>0</v>
      </c>
      <c r="BF102" s="161">
        <f t="shared" si="5"/>
        <v>0</v>
      </c>
      <c r="BG102" s="161">
        <f t="shared" si="6"/>
        <v>0</v>
      </c>
      <c r="BH102" s="161">
        <f t="shared" si="7"/>
        <v>0</v>
      </c>
      <c r="BI102" s="161">
        <f t="shared" si="8"/>
        <v>0</v>
      </c>
      <c r="BJ102" s="15" t="s">
        <v>84</v>
      </c>
      <c r="BK102" s="161">
        <f t="shared" si="9"/>
        <v>0</v>
      </c>
      <c r="BL102" s="15" t="s">
        <v>182</v>
      </c>
      <c r="BM102" s="160" t="s">
        <v>251</v>
      </c>
    </row>
    <row r="103" spans="1:65" s="2" customFormat="1" ht="19.5">
      <c r="A103" s="32"/>
      <c r="B103" s="33"/>
      <c r="C103" s="34"/>
      <c r="D103" s="172" t="s">
        <v>228</v>
      </c>
      <c r="E103" s="34"/>
      <c r="F103" s="173" t="s">
        <v>302</v>
      </c>
      <c r="G103" s="34"/>
      <c r="H103" s="34"/>
      <c r="I103" s="174"/>
      <c r="J103" s="34"/>
      <c r="K103" s="34"/>
      <c r="L103" s="37"/>
      <c r="M103" s="175"/>
      <c r="N103" s="176"/>
      <c r="O103" s="62"/>
      <c r="P103" s="62"/>
      <c r="Q103" s="62"/>
      <c r="R103" s="62"/>
      <c r="S103" s="62"/>
      <c r="T103" s="63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5" t="s">
        <v>228</v>
      </c>
      <c r="AU103" s="15" t="s">
        <v>76</v>
      </c>
    </row>
    <row r="104" spans="1:65" s="2" customFormat="1" ht="66.75" customHeight="1">
      <c r="A104" s="32"/>
      <c r="B104" s="33"/>
      <c r="C104" s="149" t="s">
        <v>218</v>
      </c>
      <c r="D104" s="149" t="s">
        <v>177</v>
      </c>
      <c r="E104" s="150" t="s">
        <v>659</v>
      </c>
      <c r="F104" s="151" t="s">
        <v>660</v>
      </c>
      <c r="G104" s="152" t="s">
        <v>222</v>
      </c>
      <c r="H104" s="153">
        <v>2</v>
      </c>
      <c r="I104" s="154"/>
      <c r="J104" s="155">
        <f>ROUND(I104*H104,2)</f>
        <v>0</v>
      </c>
      <c r="K104" s="151" t="s">
        <v>181</v>
      </c>
      <c r="L104" s="37"/>
      <c r="M104" s="156" t="s">
        <v>35</v>
      </c>
      <c r="N104" s="157" t="s">
        <v>47</v>
      </c>
      <c r="O104" s="62"/>
      <c r="P104" s="158">
        <f>O104*H104</f>
        <v>0</v>
      </c>
      <c r="Q104" s="158">
        <v>0</v>
      </c>
      <c r="R104" s="158">
        <f>Q104*H104</f>
        <v>0</v>
      </c>
      <c r="S104" s="158">
        <v>0</v>
      </c>
      <c r="T104" s="159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60" t="s">
        <v>182</v>
      </c>
      <c r="AT104" s="160" t="s">
        <v>177</v>
      </c>
      <c r="AU104" s="160" t="s">
        <v>76</v>
      </c>
      <c r="AY104" s="15" t="s">
        <v>183</v>
      </c>
      <c r="BE104" s="161">
        <f>IF(N104="základní",J104,0)</f>
        <v>0</v>
      </c>
      <c r="BF104" s="161">
        <f>IF(N104="snížená",J104,0)</f>
        <v>0</v>
      </c>
      <c r="BG104" s="161">
        <f>IF(N104="zákl. přenesená",J104,0)</f>
        <v>0</v>
      </c>
      <c r="BH104" s="161">
        <f>IF(N104="sníž. přenesená",J104,0)</f>
        <v>0</v>
      </c>
      <c r="BI104" s="161">
        <f>IF(N104="nulová",J104,0)</f>
        <v>0</v>
      </c>
      <c r="BJ104" s="15" t="s">
        <v>84</v>
      </c>
      <c r="BK104" s="161">
        <f>ROUND(I104*H104,2)</f>
        <v>0</v>
      </c>
      <c r="BL104" s="15" t="s">
        <v>182</v>
      </c>
      <c r="BM104" s="160" t="s">
        <v>254</v>
      </c>
    </row>
    <row r="105" spans="1:65" s="2" customFormat="1" ht="19.5">
      <c r="A105" s="32"/>
      <c r="B105" s="33"/>
      <c r="C105" s="34"/>
      <c r="D105" s="172" t="s">
        <v>228</v>
      </c>
      <c r="E105" s="34"/>
      <c r="F105" s="173" t="s">
        <v>302</v>
      </c>
      <c r="G105" s="34"/>
      <c r="H105" s="34"/>
      <c r="I105" s="174"/>
      <c r="J105" s="34"/>
      <c r="K105" s="34"/>
      <c r="L105" s="37"/>
      <c r="M105" s="175"/>
      <c r="N105" s="176"/>
      <c r="O105" s="62"/>
      <c r="P105" s="62"/>
      <c r="Q105" s="62"/>
      <c r="R105" s="62"/>
      <c r="S105" s="62"/>
      <c r="T105" s="63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T105" s="15" t="s">
        <v>228</v>
      </c>
      <c r="AU105" s="15" t="s">
        <v>76</v>
      </c>
    </row>
    <row r="106" spans="1:65" s="2" customFormat="1" ht="60">
      <c r="A106" s="32"/>
      <c r="B106" s="33"/>
      <c r="C106" s="149" t="s">
        <v>263</v>
      </c>
      <c r="D106" s="149" t="s">
        <v>177</v>
      </c>
      <c r="E106" s="150" t="s">
        <v>606</v>
      </c>
      <c r="F106" s="151" t="s">
        <v>607</v>
      </c>
      <c r="G106" s="152" t="s">
        <v>208</v>
      </c>
      <c r="H106" s="153">
        <v>5.1150000000000002</v>
      </c>
      <c r="I106" s="154"/>
      <c r="J106" s="155">
        <f>ROUND(I106*H106,2)</f>
        <v>0</v>
      </c>
      <c r="K106" s="151" t="s">
        <v>181</v>
      </c>
      <c r="L106" s="37"/>
      <c r="M106" s="156" t="s">
        <v>35</v>
      </c>
      <c r="N106" s="157" t="s">
        <v>47</v>
      </c>
      <c r="O106" s="62"/>
      <c r="P106" s="158">
        <f>O106*H106</f>
        <v>0</v>
      </c>
      <c r="Q106" s="158">
        <v>0</v>
      </c>
      <c r="R106" s="158">
        <f>Q106*H106</f>
        <v>0</v>
      </c>
      <c r="S106" s="158">
        <v>0</v>
      </c>
      <c r="T106" s="159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60" t="s">
        <v>182</v>
      </c>
      <c r="AT106" s="160" t="s">
        <v>177</v>
      </c>
      <c r="AU106" s="160" t="s">
        <v>76</v>
      </c>
      <c r="AY106" s="15" t="s">
        <v>183</v>
      </c>
      <c r="BE106" s="161">
        <f>IF(N106="základní",J106,0)</f>
        <v>0</v>
      </c>
      <c r="BF106" s="161">
        <f>IF(N106="snížená",J106,0)</f>
        <v>0</v>
      </c>
      <c r="BG106" s="161">
        <f>IF(N106="zákl. přenesená",J106,0)</f>
        <v>0</v>
      </c>
      <c r="BH106" s="161">
        <f>IF(N106="sníž. přenesená",J106,0)</f>
        <v>0</v>
      </c>
      <c r="BI106" s="161">
        <f>IF(N106="nulová",J106,0)</f>
        <v>0</v>
      </c>
      <c r="BJ106" s="15" t="s">
        <v>84</v>
      </c>
      <c r="BK106" s="161">
        <f>ROUND(I106*H106,2)</f>
        <v>0</v>
      </c>
      <c r="BL106" s="15" t="s">
        <v>182</v>
      </c>
      <c r="BM106" s="160" t="s">
        <v>258</v>
      </c>
    </row>
    <row r="107" spans="1:65" s="2" customFormat="1" ht="19.5">
      <c r="A107" s="32"/>
      <c r="B107" s="33"/>
      <c r="C107" s="34"/>
      <c r="D107" s="172" t="s">
        <v>228</v>
      </c>
      <c r="E107" s="34"/>
      <c r="F107" s="173" t="s">
        <v>270</v>
      </c>
      <c r="G107" s="34"/>
      <c r="H107" s="34"/>
      <c r="I107" s="174"/>
      <c r="J107" s="34"/>
      <c r="K107" s="34"/>
      <c r="L107" s="37"/>
      <c r="M107" s="182"/>
      <c r="N107" s="183"/>
      <c r="O107" s="179"/>
      <c r="P107" s="179"/>
      <c r="Q107" s="179"/>
      <c r="R107" s="179"/>
      <c r="S107" s="179"/>
      <c r="T107" s="184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5" t="s">
        <v>228</v>
      </c>
      <c r="AU107" s="15" t="s">
        <v>76</v>
      </c>
    </row>
    <row r="108" spans="1:65" s="2" customFormat="1" ht="6.95" customHeight="1">
      <c r="A108" s="32"/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7"/>
      <c r="M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</sheetData>
  <sheetProtection algorithmName="SHA-512" hashValue="IAUSG2bD6r9anHuPgXSPHSBqUV9qqb8Y/4JJE3OBJl+3Bz/NXpUwklX+me5NDl3HZ5et3Q13IPscfgKA1LOwlw==" saltValue="1ytFYY+zvB4UjD8y6dISSxMq9mUseVD7KxEem/4qoiXLFcYRHMv5u1aRuwSL6KWLcdRNtbI4/Wt/p8oWLZgMDg==" spinCount="100000" sheet="1" objects="1" scenarios="1" formatColumns="0" formatRows="0" autoFilter="0"/>
  <autoFilter ref="C78:K107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5" t="s">
        <v>136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customHeight="1">
      <c r="B4" s="18"/>
      <c r="D4" s="108" t="s">
        <v>157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44" t="str">
        <f>'Rekapitulace stavby'!K6</f>
        <v>Oprava kolejí a výhybek v žst. Volyně.</v>
      </c>
      <c r="F7" s="345"/>
      <c r="G7" s="345"/>
      <c r="H7" s="345"/>
      <c r="L7" s="18"/>
    </row>
    <row r="8" spans="1:46" s="2" customFormat="1" ht="12" customHeight="1">
      <c r="A8" s="32"/>
      <c r="B8" s="37"/>
      <c r="C8" s="32"/>
      <c r="D8" s="110" t="s">
        <v>158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6" t="s">
        <v>661</v>
      </c>
      <c r="F9" s="347"/>
      <c r="G9" s="347"/>
      <c r="H9" s="347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19</v>
      </c>
      <c r="G11" s="32"/>
      <c r="H11" s="32"/>
      <c r="I11" s="110" t="s">
        <v>20</v>
      </c>
      <c r="J11" s="101" t="s">
        <v>21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22</v>
      </c>
      <c r="E12" s="32"/>
      <c r="F12" s="101" t="s">
        <v>23</v>
      </c>
      <c r="G12" s="32"/>
      <c r="H12" s="32"/>
      <c r="I12" s="110" t="s">
        <v>24</v>
      </c>
      <c r="J12" s="112" t="str">
        <f>'Rekapitulace stavby'!AN8</f>
        <v>18. 2. 2021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26</v>
      </c>
      <c r="E14" s="32"/>
      <c r="F14" s="32"/>
      <c r="G14" s="32"/>
      <c r="H14" s="32"/>
      <c r="I14" s="110" t="s">
        <v>27</v>
      </c>
      <c r="J14" s="101" t="str">
        <f>IF('Rekapitulace stavby'!AN10="","",'Rekapitulace stavby'!AN10)</f>
        <v>70994234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tr">
        <f>IF('Rekapitulace stavby'!E11="","",'Rekapitulace stavby'!E11)</f>
        <v xml:space="preserve">Správa železnic, státní organizace, OŘ Plzeň </v>
      </c>
      <c r="F15" s="32"/>
      <c r="G15" s="32"/>
      <c r="H15" s="32"/>
      <c r="I15" s="110" t="s">
        <v>30</v>
      </c>
      <c r="J15" s="101" t="str">
        <f>IF('Rekapitulace stavby'!AN11="","",'Rekapitulace stavby'!AN11)</f>
        <v>CZ70994234</v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32</v>
      </c>
      <c r="E17" s="32"/>
      <c r="F17" s="32"/>
      <c r="G17" s="32"/>
      <c r="H17" s="32"/>
      <c r="I17" s="110" t="s">
        <v>27</v>
      </c>
      <c r="J17" s="28" t="str">
        <f>'Rekapitulace stavby'!AN13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8" t="str">
        <f>'Rekapitulace stavby'!E14</f>
        <v>Vyplň údaj</v>
      </c>
      <c r="F18" s="349"/>
      <c r="G18" s="349"/>
      <c r="H18" s="349"/>
      <c r="I18" s="110" t="s">
        <v>30</v>
      </c>
      <c r="J18" s="28" t="str">
        <f>'Rekapitulace stavby'!AN14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34</v>
      </c>
      <c r="E20" s="32"/>
      <c r="F20" s="32"/>
      <c r="G20" s="32"/>
      <c r="H20" s="32"/>
      <c r="I20" s="110" t="s">
        <v>27</v>
      </c>
      <c r="J20" s="101" t="str">
        <f>IF('Rekapitulace stavby'!AN16="","",'Rekapitulace stavby'!AN16)</f>
        <v/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tr">
        <f>IF('Rekapitulace stavby'!E17="","",'Rekapitulace stavby'!E17)</f>
        <v xml:space="preserve"> </v>
      </c>
      <c r="F21" s="32"/>
      <c r="G21" s="32"/>
      <c r="H21" s="32"/>
      <c r="I21" s="110" t="s">
        <v>30</v>
      </c>
      <c r="J21" s="101" t="str">
        <f>IF('Rekapitulace stavby'!AN17="","",'Rekapitulace stavby'!AN17)</f>
        <v/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38</v>
      </c>
      <c r="E23" s="32"/>
      <c r="F23" s="32"/>
      <c r="G23" s="32"/>
      <c r="H23" s="32"/>
      <c r="I23" s="110" t="s">
        <v>27</v>
      </c>
      <c r="J23" s="101" t="s">
        <v>35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">
        <v>39</v>
      </c>
      <c r="F24" s="32"/>
      <c r="G24" s="32"/>
      <c r="H24" s="32"/>
      <c r="I24" s="110" t="s">
        <v>30</v>
      </c>
      <c r="J24" s="101" t="s">
        <v>35</v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40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50" t="s">
        <v>35</v>
      </c>
      <c r="F27" s="350"/>
      <c r="G27" s="350"/>
      <c r="H27" s="350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42</v>
      </c>
      <c r="E30" s="32"/>
      <c r="F30" s="32"/>
      <c r="G30" s="32"/>
      <c r="H30" s="32"/>
      <c r="I30" s="32"/>
      <c r="J30" s="118">
        <f>ROUND(J79,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44</v>
      </c>
      <c r="G32" s="32"/>
      <c r="H32" s="32"/>
      <c r="I32" s="119" t="s">
        <v>43</v>
      </c>
      <c r="J32" s="119" t="s">
        <v>45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46</v>
      </c>
      <c r="E33" s="110" t="s">
        <v>47</v>
      </c>
      <c r="F33" s="121">
        <f>ROUND((SUM(BE79:BE90)),  2)</f>
        <v>0</v>
      </c>
      <c r="G33" s="32"/>
      <c r="H33" s="32"/>
      <c r="I33" s="122">
        <v>0.21</v>
      </c>
      <c r="J33" s="121">
        <f>ROUND(((SUM(BE79:BE90))*I33),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48</v>
      </c>
      <c r="F34" s="121">
        <f>ROUND((SUM(BF79:BF90)),  2)</f>
        <v>0</v>
      </c>
      <c r="G34" s="32"/>
      <c r="H34" s="32"/>
      <c r="I34" s="122">
        <v>0.15</v>
      </c>
      <c r="J34" s="121">
        <f>ROUND(((SUM(BF79:BF90))*I34),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49</v>
      </c>
      <c r="F35" s="121">
        <f>ROUND((SUM(BG79:BG90)),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50</v>
      </c>
      <c r="F36" s="121">
        <f>ROUND((SUM(BH79:BH90)),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51</v>
      </c>
      <c r="F37" s="121">
        <f>ROUND((SUM(BI79:BI90)),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52</v>
      </c>
      <c r="E39" s="125"/>
      <c r="F39" s="125"/>
      <c r="G39" s="126" t="s">
        <v>53</v>
      </c>
      <c r="H39" s="127" t="s">
        <v>54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160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51" t="str">
        <f>E7</f>
        <v>Oprava kolejí a výhybek v žst. Volyně.</v>
      </c>
      <c r="F48" s="352"/>
      <c r="G48" s="352"/>
      <c r="H48" s="352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158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7" t="str">
        <f>E9</f>
        <v>SO 16 - VON</v>
      </c>
      <c r="F50" s="353"/>
      <c r="G50" s="353"/>
      <c r="H50" s="353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>trať 198 dle JŘ, žst. Volyně</v>
      </c>
      <c r="G52" s="34"/>
      <c r="H52" s="34"/>
      <c r="I52" s="27" t="s">
        <v>24</v>
      </c>
      <c r="J52" s="57" t="str">
        <f>IF(J12="","",J12)</f>
        <v>18. 2. 2021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26</v>
      </c>
      <c r="D54" s="34"/>
      <c r="E54" s="34"/>
      <c r="F54" s="25" t="str">
        <f>E15</f>
        <v xml:space="preserve">Správa železnic, státní organizace, OŘ Plzeň </v>
      </c>
      <c r="G54" s="34"/>
      <c r="H54" s="34"/>
      <c r="I54" s="27" t="s">
        <v>34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4"/>
      <c r="E55" s="34"/>
      <c r="F55" s="25" t="str">
        <f>IF(E18="","",E18)</f>
        <v>Vyplň údaj</v>
      </c>
      <c r="G55" s="34"/>
      <c r="H55" s="34"/>
      <c r="I55" s="27" t="s">
        <v>38</v>
      </c>
      <c r="J55" s="30" t="str">
        <f>E24</f>
        <v>Libor Brabenec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161</v>
      </c>
      <c r="D57" s="135"/>
      <c r="E57" s="135"/>
      <c r="F57" s="135"/>
      <c r="G57" s="135"/>
      <c r="H57" s="135"/>
      <c r="I57" s="135"/>
      <c r="J57" s="136" t="s">
        <v>162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74</v>
      </c>
      <c r="D59" s="34"/>
      <c r="E59" s="34"/>
      <c r="F59" s="34"/>
      <c r="G59" s="34"/>
      <c r="H59" s="34"/>
      <c r="I59" s="34"/>
      <c r="J59" s="75">
        <f>J79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163</v>
      </c>
    </row>
    <row r="60" spans="1:47" s="2" customFormat="1" ht="21.7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6.95" customHeight="1">
      <c r="A61" s="32"/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5" spans="1:65" s="2" customFormat="1" ht="6.95" customHeight="1">
      <c r="A65" s="32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65" s="2" customFormat="1" ht="24.95" customHeight="1">
      <c r="A66" s="32"/>
      <c r="B66" s="33"/>
      <c r="C66" s="21" t="s">
        <v>164</v>
      </c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5" s="2" customFormat="1" ht="6.95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5" s="2" customFormat="1" ht="12" customHeight="1">
      <c r="A68" s="32"/>
      <c r="B68" s="33"/>
      <c r="C68" s="27" t="s">
        <v>16</v>
      </c>
      <c r="D68" s="34"/>
      <c r="E68" s="34"/>
      <c r="F68" s="34"/>
      <c r="G68" s="34"/>
      <c r="H68" s="34"/>
      <c r="I68" s="34"/>
      <c r="J68" s="34"/>
      <c r="K68" s="34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5" s="2" customFormat="1" ht="16.5" customHeight="1">
      <c r="A69" s="32"/>
      <c r="B69" s="33"/>
      <c r="C69" s="34"/>
      <c r="D69" s="34"/>
      <c r="E69" s="351" t="str">
        <f>E7</f>
        <v>Oprava kolejí a výhybek v žst. Volyně.</v>
      </c>
      <c r="F69" s="352"/>
      <c r="G69" s="352"/>
      <c r="H69" s="352"/>
      <c r="I69" s="34"/>
      <c r="J69" s="34"/>
      <c r="K69" s="34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5" s="2" customFormat="1" ht="12" customHeight="1">
      <c r="A70" s="32"/>
      <c r="B70" s="33"/>
      <c r="C70" s="27" t="s">
        <v>158</v>
      </c>
      <c r="D70" s="34"/>
      <c r="E70" s="34"/>
      <c r="F70" s="34"/>
      <c r="G70" s="34"/>
      <c r="H70" s="34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5" s="2" customFormat="1" ht="16.5" customHeight="1">
      <c r="A71" s="32"/>
      <c r="B71" s="33"/>
      <c r="C71" s="34"/>
      <c r="D71" s="34"/>
      <c r="E71" s="307" t="str">
        <f>E9</f>
        <v>SO 16 - VON</v>
      </c>
      <c r="F71" s="353"/>
      <c r="G71" s="353"/>
      <c r="H71" s="353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5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5" s="2" customFormat="1" ht="12" customHeight="1">
      <c r="A73" s="32"/>
      <c r="B73" s="33"/>
      <c r="C73" s="27" t="s">
        <v>22</v>
      </c>
      <c r="D73" s="34"/>
      <c r="E73" s="34"/>
      <c r="F73" s="25" t="str">
        <f>F12</f>
        <v>trať 198 dle JŘ, žst. Volyně</v>
      </c>
      <c r="G73" s="34"/>
      <c r="H73" s="34"/>
      <c r="I73" s="27" t="s">
        <v>24</v>
      </c>
      <c r="J73" s="57" t="str">
        <f>IF(J12="","",J12)</f>
        <v>18. 2. 2021</v>
      </c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5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5" s="2" customFormat="1" ht="15.2" customHeight="1">
      <c r="A75" s="32"/>
      <c r="B75" s="33"/>
      <c r="C75" s="27" t="s">
        <v>26</v>
      </c>
      <c r="D75" s="34"/>
      <c r="E75" s="34"/>
      <c r="F75" s="25" t="str">
        <f>E15</f>
        <v xml:space="preserve">Správa železnic, státní organizace, OŘ Plzeň </v>
      </c>
      <c r="G75" s="34"/>
      <c r="H75" s="34"/>
      <c r="I75" s="27" t="s">
        <v>34</v>
      </c>
      <c r="J75" s="30" t="str">
        <f>E21</f>
        <v xml:space="preserve"> </v>
      </c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5" s="2" customFormat="1" ht="15.2" customHeight="1">
      <c r="A76" s="32"/>
      <c r="B76" s="33"/>
      <c r="C76" s="27" t="s">
        <v>32</v>
      </c>
      <c r="D76" s="34"/>
      <c r="E76" s="34"/>
      <c r="F76" s="25" t="str">
        <f>IF(E18="","",E18)</f>
        <v>Vyplň údaj</v>
      </c>
      <c r="G76" s="34"/>
      <c r="H76" s="34"/>
      <c r="I76" s="27" t="s">
        <v>38</v>
      </c>
      <c r="J76" s="30" t="str">
        <f>E24</f>
        <v>Libor Brabenec</v>
      </c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5" s="2" customFormat="1" ht="10.3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5" s="9" customFormat="1" ht="29.25" customHeight="1">
      <c r="A78" s="138"/>
      <c r="B78" s="139"/>
      <c r="C78" s="140" t="s">
        <v>165</v>
      </c>
      <c r="D78" s="141" t="s">
        <v>61</v>
      </c>
      <c r="E78" s="141" t="s">
        <v>57</v>
      </c>
      <c r="F78" s="141" t="s">
        <v>58</v>
      </c>
      <c r="G78" s="141" t="s">
        <v>166</v>
      </c>
      <c r="H78" s="141" t="s">
        <v>167</v>
      </c>
      <c r="I78" s="141" t="s">
        <v>168</v>
      </c>
      <c r="J78" s="141" t="s">
        <v>162</v>
      </c>
      <c r="K78" s="142" t="s">
        <v>169</v>
      </c>
      <c r="L78" s="143"/>
      <c r="M78" s="66" t="s">
        <v>35</v>
      </c>
      <c r="N78" s="67" t="s">
        <v>46</v>
      </c>
      <c r="O78" s="67" t="s">
        <v>170</v>
      </c>
      <c r="P78" s="67" t="s">
        <v>171</v>
      </c>
      <c r="Q78" s="67" t="s">
        <v>172</v>
      </c>
      <c r="R78" s="67" t="s">
        <v>173</v>
      </c>
      <c r="S78" s="67" t="s">
        <v>174</v>
      </c>
      <c r="T78" s="68" t="s">
        <v>175</v>
      </c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</row>
    <row r="79" spans="1:65" s="2" customFormat="1" ht="22.9" customHeight="1">
      <c r="A79" s="32"/>
      <c r="B79" s="33"/>
      <c r="C79" s="73" t="s">
        <v>176</v>
      </c>
      <c r="D79" s="34"/>
      <c r="E79" s="34"/>
      <c r="F79" s="34"/>
      <c r="G79" s="34"/>
      <c r="H79" s="34"/>
      <c r="I79" s="34"/>
      <c r="J79" s="144">
        <f>BK79</f>
        <v>0</v>
      </c>
      <c r="K79" s="34"/>
      <c r="L79" s="37"/>
      <c r="M79" s="69"/>
      <c r="N79" s="145"/>
      <c r="O79" s="70"/>
      <c r="P79" s="146">
        <f>SUM(P80:P90)</f>
        <v>0</v>
      </c>
      <c r="Q79" s="70"/>
      <c r="R79" s="146">
        <f>SUM(R80:R90)</f>
        <v>0</v>
      </c>
      <c r="S79" s="70"/>
      <c r="T79" s="147">
        <f>SUM(T80:T90)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5" t="s">
        <v>75</v>
      </c>
      <c r="AU79" s="15" t="s">
        <v>163</v>
      </c>
      <c r="BK79" s="148">
        <f>SUM(BK80:BK90)</f>
        <v>0</v>
      </c>
    </row>
    <row r="80" spans="1:65" s="2" customFormat="1" ht="44.25" customHeight="1">
      <c r="A80" s="32"/>
      <c r="B80" s="33"/>
      <c r="C80" s="149" t="s">
        <v>84</v>
      </c>
      <c r="D80" s="149" t="s">
        <v>177</v>
      </c>
      <c r="E80" s="150" t="s">
        <v>662</v>
      </c>
      <c r="F80" s="151" t="s">
        <v>663</v>
      </c>
      <c r="G80" s="152" t="s">
        <v>222</v>
      </c>
      <c r="H80" s="153">
        <v>8</v>
      </c>
      <c r="I80" s="154"/>
      <c r="J80" s="155">
        <f>ROUND(I80*H80,2)</f>
        <v>0</v>
      </c>
      <c r="K80" s="151" t="s">
        <v>181</v>
      </c>
      <c r="L80" s="37"/>
      <c r="M80" s="156" t="s">
        <v>35</v>
      </c>
      <c r="N80" s="157" t="s">
        <v>47</v>
      </c>
      <c r="O80" s="62"/>
      <c r="P80" s="158">
        <f>O80*H80</f>
        <v>0</v>
      </c>
      <c r="Q80" s="158">
        <v>0</v>
      </c>
      <c r="R80" s="158">
        <f>Q80*H80</f>
        <v>0</v>
      </c>
      <c r="S80" s="158">
        <v>0</v>
      </c>
      <c r="T80" s="159">
        <f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60" t="s">
        <v>182</v>
      </c>
      <c r="AT80" s="160" t="s">
        <v>177</v>
      </c>
      <c r="AU80" s="160" t="s">
        <v>76</v>
      </c>
      <c r="AY80" s="15" t="s">
        <v>183</v>
      </c>
      <c r="BE80" s="161">
        <f>IF(N80="základní",J80,0)</f>
        <v>0</v>
      </c>
      <c r="BF80" s="161">
        <f>IF(N80="snížená",J80,0)</f>
        <v>0</v>
      </c>
      <c r="BG80" s="161">
        <f>IF(N80="zákl. přenesená",J80,0)</f>
        <v>0</v>
      </c>
      <c r="BH80" s="161">
        <f>IF(N80="sníž. přenesená",J80,0)</f>
        <v>0</v>
      </c>
      <c r="BI80" s="161">
        <f>IF(N80="nulová",J80,0)</f>
        <v>0</v>
      </c>
      <c r="BJ80" s="15" t="s">
        <v>84</v>
      </c>
      <c r="BK80" s="161">
        <f>ROUND(I80*H80,2)</f>
        <v>0</v>
      </c>
      <c r="BL80" s="15" t="s">
        <v>182</v>
      </c>
      <c r="BM80" s="160" t="s">
        <v>86</v>
      </c>
    </row>
    <row r="81" spans="1:65" s="2" customFormat="1" ht="16.5" customHeight="1">
      <c r="A81" s="32"/>
      <c r="B81" s="33"/>
      <c r="C81" s="149" t="s">
        <v>86</v>
      </c>
      <c r="D81" s="149" t="s">
        <v>177</v>
      </c>
      <c r="E81" s="150" t="s">
        <v>664</v>
      </c>
      <c r="F81" s="151" t="s">
        <v>665</v>
      </c>
      <c r="G81" s="152" t="s">
        <v>666</v>
      </c>
      <c r="H81" s="187"/>
      <c r="I81" s="154"/>
      <c r="J81" s="155">
        <f>ROUND(I81*H81,2)</f>
        <v>0</v>
      </c>
      <c r="K81" s="151" t="s">
        <v>181</v>
      </c>
      <c r="L81" s="37"/>
      <c r="M81" s="156" t="s">
        <v>35</v>
      </c>
      <c r="N81" s="157" t="s">
        <v>47</v>
      </c>
      <c r="O81" s="62"/>
      <c r="P81" s="158">
        <f>O81*H81</f>
        <v>0</v>
      </c>
      <c r="Q81" s="158">
        <v>0</v>
      </c>
      <c r="R81" s="158">
        <f>Q81*H81</f>
        <v>0</v>
      </c>
      <c r="S81" s="158">
        <v>0</v>
      </c>
      <c r="T81" s="159">
        <f>S81*H81</f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R81" s="160" t="s">
        <v>182</v>
      </c>
      <c r="AT81" s="160" t="s">
        <v>177</v>
      </c>
      <c r="AU81" s="160" t="s">
        <v>76</v>
      </c>
      <c r="AY81" s="15" t="s">
        <v>183</v>
      </c>
      <c r="BE81" s="161">
        <f>IF(N81="základní",J81,0)</f>
        <v>0</v>
      </c>
      <c r="BF81" s="161">
        <f>IF(N81="snížená",J81,0)</f>
        <v>0</v>
      </c>
      <c r="BG81" s="161">
        <f>IF(N81="zákl. přenesená",J81,0)</f>
        <v>0</v>
      </c>
      <c r="BH81" s="161">
        <f>IF(N81="sníž. přenesená",J81,0)</f>
        <v>0</v>
      </c>
      <c r="BI81" s="161">
        <f>IF(N81="nulová",J81,0)</f>
        <v>0</v>
      </c>
      <c r="BJ81" s="15" t="s">
        <v>84</v>
      </c>
      <c r="BK81" s="161">
        <f>ROUND(I81*H81,2)</f>
        <v>0</v>
      </c>
      <c r="BL81" s="15" t="s">
        <v>182</v>
      </c>
      <c r="BM81" s="160" t="s">
        <v>182</v>
      </c>
    </row>
    <row r="82" spans="1:65" s="2" customFormat="1" ht="16.5" customHeight="1">
      <c r="A82" s="32"/>
      <c r="B82" s="33"/>
      <c r="C82" s="149" t="s">
        <v>186</v>
      </c>
      <c r="D82" s="149" t="s">
        <v>177</v>
      </c>
      <c r="E82" s="150" t="s">
        <v>667</v>
      </c>
      <c r="F82" s="151" t="s">
        <v>668</v>
      </c>
      <c r="G82" s="152" t="s">
        <v>666</v>
      </c>
      <c r="H82" s="187"/>
      <c r="I82" s="154"/>
      <c r="J82" s="155">
        <f>ROUND(I82*H82,2)</f>
        <v>0</v>
      </c>
      <c r="K82" s="151" t="s">
        <v>181</v>
      </c>
      <c r="L82" s="37"/>
      <c r="M82" s="156" t="s">
        <v>35</v>
      </c>
      <c r="N82" s="157" t="s">
        <v>47</v>
      </c>
      <c r="O82" s="62"/>
      <c r="P82" s="158">
        <f>O82*H82</f>
        <v>0</v>
      </c>
      <c r="Q82" s="158">
        <v>0</v>
      </c>
      <c r="R82" s="158">
        <f>Q82*H82</f>
        <v>0</v>
      </c>
      <c r="S82" s="158">
        <v>0</v>
      </c>
      <c r="T82" s="159">
        <f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60" t="s">
        <v>182</v>
      </c>
      <c r="AT82" s="160" t="s">
        <v>177</v>
      </c>
      <c r="AU82" s="160" t="s">
        <v>76</v>
      </c>
      <c r="AY82" s="15" t="s">
        <v>183</v>
      </c>
      <c r="BE82" s="161">
        <f>IF(N82="základní",J82,0)</f>
        <v>0</v>
      </c>
      <c r="BF82" s="161">
        <f>IF(N82="snížená",J82,0)</f>
        <v>0</v>
      </c>
      <c r="BG82" s="161">
        <f>IF(N82="zákl. přenesená",J82,0)</f>
        <v>0</v>
      </c>
      <c r="BH82" s="161">
        <f>IF(N82="sníž. přenesená",J82,0)</f>
        <v>0</v>
      </c>
      <c r="BI82" s="161">
        <f>IF(N82="nulová",J82,0)</f>
        <v>0</v>
      </c>
      <c r="BJ82" s="15" t="s">
        <v>84</v>
      </c>
      <c r="BK82" s="161">
        <f>ROUND(I82*H82,2)</f>
        <v>0</v>
      </c>
      <c r="BL82" s="15" t="s">
        <v>182</v>
      </c>
      <c r="BM82" s="160" t="s">
        <v>190</v>
      </c>
    </row>
    <row r="83" spans="1:65" s="2" customFormat="1" ht="16.5" customHeight="1">
      <c r="A83" s="32"/>
      <c r="B83" s="33"/>
      <c r="C83" s="149" t="s">
        <v>182</v>
      </c>
      <c r="D83" s="149" t="s">
        <v>177</v>
      </c>
      <c r="E83" s="150" t="s">
        <v>669</v>
      </c>
      <c r="F83" s="151" t="s">
        <v>670</v>
      </c>
      <c r="G83" s="152" t="s">
        <v>666</v>
      </c>
      <c r="H83" s="187"/>
      <c r="I83" s="154"/>
      <c r="J83" s="155">
        <f>ROUND(I83*H83,2)</f>
        <v>0</v>
      </c>
      <c r="K83" s="151" t="s">
        <v>181</v>
      </c>
      <c r="L83" s="37"/>
      <c r="M83" s="156" t="s">
        <v>35</v>
      </c>
      <c r="N83" s="157" t="s">
        <v>47</v>
      </c>
      <c r="O83" s="62"/>
      <c r="P83" s="158">
        <f>O83*H83</f>
        <v>0</v>
      </c>
      <c r="Q83" s="158">
        <v>0</v>
      </c>
      <c r="R83" s="158">
        <f>Q83*H83</f>
        <v>0</v>
      </c>
      <c r="S83" s="158">
        <v>0</v>
      </c>
      <c r="T83" s="159">
        <f>S83*H83</f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60" t="s">
        <v>182</v>
      </c>
      <c r="AT83" s="160" t="s">
        <v>177</v>
      </c>
      <c r="AU83" s="160" t="s">
        <v>76</v>
      </c>
      <c r="AY83" s="15" t="s">
        <v>183</v>
      </c>
      <c r="BE83" s="161">
        <f>IF(N83="základní",J83,0)</f>
        <v>0</v>
      </c>
      <c r="BF83" s="161">
        <f>IF(N83="snížená",J83,0)</f>
        <v>0</v>
      </c>
      <c r="BG83" s="161">
        <f>IF(N83="zákl. přenesená",J83,0)</f>
        <v>0</v>
      </c>
      <c r="BH83" s="161">
        <f>IF(N83="sníž. přenesená",J83,0)</f>
        <v>0</v>
      </c>
      <c r="BI83" s="161">
        <f>IF(N83="nulová",J83,0)</f>
        <v>0</v>
      </c>
      <c r="BJ83" s="15" t="s">
        <v>84</v>
      </c>
      <c r="BK83" s="161">
        <f>ROUND(I83*H83,2)</f>
        <v>0</v>
      </c>
      <c r="BL83" s="15" t="s">
        <v>182</v>
      </c>
      <c r="BM83" s="160" t="s">
        <v>193</v>
      </c>
    </row>
    <row r="84" spans="1:65" s="2" customFormat="1" ht="36">
      <c r="A84" s="32"/>
      <c r="B84" s="33"/>
      <c r="C84" s="149" t="s">
        <v>194</v>
      </c>
      <c r="D84" s="149" t="s">
        <v>177</v>
      </c>
      <c r="E84" s="150" t="s">
        <v>671</v>
      </c>
      <c r="F84" s="151" t="s">
        <v>672</v>
      </c>
      <c r="G84" s="152" t="s">
        <v>666</v>
      </c>
      <c r="H84" s="187"/>
      <c r="I84" s="154"/>
      <c r="J84" s="155">
        <f>ROUND(I84*H84,2)</f>
        <v>0</v>
      </c>
      <c r="K84" s="151" t="s">
        <v>181</v>
      </c>
      <c r="L84" s="37"/>
      <c r="M84" s="156" t="s">
        <v>35</v>
      </c>
      <c r="N84" s="157" t="s">
        <v>47</v>
      </c>
      <c r="O84" s="62"/>
      <c r="P84" s="158">
        <f>O84*H84</f>
        <v>0</v>
      </c>
      <c r="Q84" s="158">
        <v>0</v>
      </c>
      <c r="R84" s="158">
        <f>Q84*H84</f>
        <v>0</v>
      </c>
      <c r="S84" s="158">
        <v>0</v>
      </c>
      <c r="T84" s="159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60" t="s">
        <v>182</v>
      </c>
      <c r="AT84" s="160" t="s">
        <v>177</v>
      </c>
      <c r="AU84" s="160" t="s">
        <v>76</v>
      </c>
      <c r="AY84" s="15" t="s">
        <v>183</v>
      </c>
      <c r="BE84" s="161">
        <f>IF(N84="základní",J84,0)</f>
        <v>0</v>
      </c>
      <c r="BF84" s="161">
        <f>IF(N84="snížená",J84,0)</f>
        <v>0</v>
      </c>
      <c r="BG84" s="161">
        <f>IF(N84="zákl. přenesená",J84,0)</f>
        <v>0</v>
      </c>
      <c r="BH84" s="161">
        <f>IF(N84="sníž. přenesená",J84,0)</f>
        <v>0</v>
      </c>
      <c r="BI84" s="161">
        <f>IF(N84="nulová",J84,0)</f>
        <v>0</v>
      </c>
      <c r="BJ84" s="15" t="s">
        <v>84</v>
      </c>
      <c r="BK84" s="161">
        <f>ROUND(I84*H84,2)</f>
        <v>0</v>
      </c>
      <c r="BL84" s="15" t="s">
        <v>182</v>
      </c>
      <c r="BM84" s="160" t="s">
        <v>197</v>
      </c>
    </row>
    <row r="85" spans="1:65" s="2" customFormat="1" ht="19.5">
      <c r="A85" s="32"/>
      <c r="B85" s="33"/>
      <c r="C85" s="34"/>
      <c r="D85" s="172" t="s">
        <v>228</v>
      </c>
      <c r="E85" s="34"/>
      <c r="F85" s="173" t="s">
        <v>673</v>
      </c>
      <c r="G85" s="34"/>
      <c r="H85" s="34"/>
      <c r="I85" s="174"/>
      <c r="J85" s="34"/>
      <c r="K85" s="34"/>
      <c r="L85" s="37"/>
      <c r="M85" s="175"/>
      <c r="N85" s="176"/>
      <c r="O85" s="62"/>
      <c r="P85" s="62"/>
      <c r="Q85" s="62"/>
      <c r="R85" s="62"/>
      <c r="S85" s="62"/>
      <c r="T85" s="63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5" t="s">
        <v>228</v>
      </c>
      <c r="AU85" s="15" t="s">
        <v>76</v>
      </c>
    </row>
    <row r="86" spans="1:65" s="2" customFormat="1" ht="48">
      <c r="A86" s="32"/>
      <c r="B86" s="33"/>
      <c r="C86" s="149" t="s">
        <v>190</v>
      </c>
      <c r="D86" s="149" t="s">
        <v>177</v>
      </c>
      <c r="E86" s="150" t="s">
        <v>674</v>
      </c>
      <c r="F86" s="151" t="s">
        <v>675</v>
      </c>
      <c r="G86" s="152" t="s">
        <v>666</v>
      </c>
      <c r="H86" s="187"/>
      <c r="I86" s="154"/>
      <c r="J86" s="155">
        <f>ROUND(I86*H86,2)</f>
        <v>0</v>
      </c>
      <c r="K86" s="151" t="s">
        <v>181</v>
      </c>
      <c r="L86" s="37"/>
      <c r="M86" s="156" t="s">
        <v>35</v>
      </c>
      <c r="N86" s="157" t="s">
        <v>47</v>
      </c>
      <c r="O86" s="62"/>
      <c r="P86" s="158">
        <f>O86*H86</f>
        <v>0</v>
      </c>
      <c r="Q86" s="158">
        <v>0</v>
      </c>
      <c r="R86" s="158">
        <f>Q86*H86</f>
        <v>0</v>
      </c>
      <c r="S86" s="158">
        <v>0</v>
      </c>
      <c r="T86" s="159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0" t="s">
        <v>182</v>
      </c>
      <c r="AT86" s="160" t="s">
        <v>177</v>
      </c>
      <c r="AU86" s="160" t="s">
        <v>76</v>
      </c>
      <c r="AY86" s="15" t="s">
        <v>183</v>
      </c>
      <c r="BE86" s="161">
        <f>IF(N86="základní",J86,0)</f>
        <v>0</v>
      </c>
      <c r="BF86" s="161">
        <f>IF(N86="snížená",J86,0)</f>
        <v>0</v>
      </c>
      <c r="BG86" s="161">
        <f>IF(N86="zákl. přenesená",J86,0)</f>
        <v>0</v>
      </c>
      <c r="BH86" s="161">
        <f>IF(N86="sníž. přenesená",J86,0)</f>
        <v>0</v>
      </c>
      <c r="BI86" s="161">
        <f>IF(N86="nulová",J86,0)</f>
        <v>0</v>
      </c>
      <c r="BJ86" s="15" t="s">
        <v>84</v>
      </c>
      <c r="BK86" s="161">
        <f>ROUND(I86*H86,2)</f>
        <v>0</v>
      </c>
      <c r="BL86" s="15" t="s">
        <v>182</v>
      </c>
      <c r="BM86" s="160" t="s">
        <v>201</v>
      </c>
    </row>
    <row r="87" spans="1:65" s="2" customFormat="1" ht="19.5">
      <c r="A87" s="32"/>
      <c r="B87" s="33"/>
      <c r="C87" s="34"/>
      <c r="D87" s="172" t="s">
        <v>228</v>
      </c>
      <c r="E87" s="34"/>
      <c r="F87" s="173" t="s">
        <v>673</v>
      </c>
      <c r="G87" s="34"/>
      <c r="H87" s="34"/>
      <c r="I87" s="174"/>
      <c r="J87" s="34"/>
      <c r="K87" s="34"/>
      <c r="L87" s="37"/>
      <c r="M87" s="175"/>
      <c r="N87" s="176"/>
      <c r="O87" s="62"/>
      <c r="P87" s="62"/>
      <c r="Q87" s="62"/>
      <c r="R87" s="62"/>
      <c r="S87" s="62"/>
      <c r="T87" s="63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228</v>
      </c>
      <c r="AU87" s="15" t="s">
        <v>76</v>
      </c>
    </row>
    <row r="88" spans="1:65" s="2" customFormat="1" ht="36">
      <c r="A88" s="32"/>
      <c r="B88" s="33"/>
      <c r="C88" s="149" t="s">
        <v>202</v>
      </c>
      <c r="D88" s="149" t="s">
        <v>177</v>
      </c>
      <c r="E88" s="150" t="s">
        <v>676</v>
      </c>
      <c r="F88" s="151" t="s">
        <v>677</v>
      </c>
      <c r="G88" s="152" t="s">
        <v>666</v>
      </c>
      <c r="H88" s="187"/>
      <c r="I88" s="154"/>
      <c r="J88" s="155">
        <f>ROUND(I88*H88,2)</f>
        <v>0</v>
      </c>
      <c r="K88" s="151" t="s">
        <v>181</v>
      </c>
      <c r="L88" s="37"/>
      <c r="M88" s="156" t="s">
        <v>35</v>
      </c>
      <c r="N88" s="157" t="s">
        <v>47</v>
      </c>
      <c r="O88" s="62"/>
      <c r="P88" s="158">
        <f>O88*H88</f>
        <v>0</v>
      </c>
      <c r="Q88" s="158">
        <v>0</v>
      </c>
      <c r="R88" s="158">
        <f>Q88*H88</f>
        <v>0</v>
      </c>
      <c r="S88" s="158">
        <v>0</v>
      </c>
      <c r="T88" s="159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0" t="s">
        <v>182</v>
      </c>
      <c r="AT88" s="160" t="s">
        <v>177</v>
      </c>
      <c r="AU88" s="160" t="s">
        <v>76</v>
      </c>
      <c r="AY88" s="15" t="s">
        <v>183</v>
      </c>
      <c r="BE88" s="161">
        <f>IF(N88="základní",J88,0)</f>
        <v>0</v>
      </c>
      <c r="BF88" s="161">
        <f>IF(N88="snížená",J88,0)</f>
        <v>0</v>
      </c>
      <c r="BG88" s="161">
        <f>IF(N88="zákl. přenesená",J88,0)</f>
        <v>0</v>
      </c>
      <c r="BH88" s="161">
        <f>IF(N88="sníž. přenesená",J88,0)</f>
        <v>0</v>
      </c>
      <c r="BI88" s="161">
        <f>IF(N88="nulová",J88,0)</f>
        <v>0</v>
      </c>
      <c r="BJ88" s="15" t="s">
        <v>84</v>
      </c>
      <c r="BK88" s="161">
        <f>ROUND(I88*H88,2)</f>
        <v>0</v>
      </c>
      <c r="BL88" s="15" t="s">
        <v>182</v>
      </c>
      <c r="BM88" s="160" t="s">
        <v>203</v>
      </c>
    </row>
    <row r="89" spans="1:65" s="2" customFormat="1" ht="19.5">
      <c r="A89" s="32"/>
      <c r="B89" s="33"/>
      <c r="C89" s="34"/>
      <c r="D89" s="172" t="s">
        <v>228</v>
      </c>
      <c r="E89" s="34"/>
      <c r="F89" s="173" t="s">
        <v>678</v>
      </c>
      <c r="G89" s="34"/>
      <c r="H89" s="34"/>
      <c r="I89" s="174"/>
      <c r="J89" s="34"/>
      <c r="K89" s="34"/>
      <c r="L89" s="37"/>
      <c r="M89" s="175"/>
      <c r="N89" s="176"/>
      <c r="O89" s="62"/>
      <c r="P89" s="62"/>
      <c r="Q89" s="62"/>
      <c r="R89" s="62"/>
      <c r="S89" s="62"/>
      <c r="T89" s="63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5" t="s">
        <v>228</v>
      </c>
      <c r="AU89" s="15" t="s">
        <v>76</v>
      </c>
    </row>
    <row r="90" spans="1:65" s="2" customFormat="1" ht="48">
      <c r="A90" s="32"/>
      <c r="B90" s="33"/>
      <c r="C90" s="149" t="s">
        <v>193</v>
      </c>
      <c r="D90" s="149" t="s">
        <v>177</v>
      </c>
      <c r="E90" s="150" t="s">
        <v>679</v>
      </c>
      <c r="F90" s="151" t="s">
        <v>680</v>
      </c>
      <c r="G90" s="152" t="s">
        <v>217</v>
      </c>
      <c r="H90" s="153">
        <v>3834.2759999999998</v>
      </c>
      <c r="I90" s="154"/>
      <c r="J90" s="155">
        <f>ROUND(I90*H90,2)</f>
        <v>0</v>
      </c>
      <c r="K90" s="151" t="s">
        <v>181</v>
      </c>
      <c r="L90" s="37"/>
      <c r="M90" s="177" t="s">
        <v>35</v>
      </c>
      <c r="N90" s="178" t="s">
        <v>47</v>
      </c>
      <c r="O90" s="179"/>
      <c r="P90" s="180">
        <f>O90*H90</f>
        <v>0</v>
      </c>
      <c r="Q90" s="180">
        <v>0</v>
      </c>
      <c r="R90" s="180">
        <f>Q90*H90</f>
        <v>0</v>
      </c>
      <c r="S90" s="180">
        <v>0</v>
      </c>
      <c r="T90" s="181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0" t="s">
        <v>182</v>
      </c>
      <c r="AT90" s="160" t="s">
        <v>177</v>
      </c>
      <c r="AU90" s="160" t="s">
        <v>76</v>
      </c>
      <c r="AY90" s="15" t="s">
        <v>183</v>
      </c>
      <c r="BE90" s="161">
        <f>IF(N90="základní",J90,0)</f>
        <v>0</v>
      </c>
      <c r="BF90" s="161">
        <f>IF(N90="snížená",J90,0)</f>
        <v>0</v>
      </c>
      <c r="BG90" s="161">
        <f>IF(N90="zákl. přenesená",J90,0)</f>
        <v>0</v>
      </c>
      <c r="BH90" s="161">
        <f>IF(N90="sníž. přenesená",J90,0)</f>
        <v>0</v>
      </c>
      <c r="BI90" s="161">
        <f>IF(N90="nulová",J90,0)</f>
        <v>0</v>
      </c>
      <c r="BJ90" s="15" t="s">
        <v>84</v>
      </c>
      <c r="BK90" s="161">
        <f>ROUND(I90*H90,2)</f>
        <v>0</v>
      </c>
      <c r="BL90" s="15" t="s">
        <v>182</v>
      </c>
      <c r="BM90" s="160" t="s">
        <v>204</v>
      </c>
    </row>
    <row r="91" spans="1:65" s="2" customFormat="1" ht="6.95" customHeight="1">
      <c r="A91" s="32"/>
      <c r="B91" s="45"/>
      <c r="C91" s="46"/>
      <c r="D91" s="46"/>
      <c r="E91" s="46"/>
      <c r="F91" s="46"/>
      <c r="G91" s="46"/>
      <c r="H91" s="46"/>
      <c r="I91" s="46"/>
      <c r="J91" s="46"/>
      <c r="K91" s="46"/>
      <c r="L91" s="37"/>
      <c r="M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</sheetData>
  <sheetProtection algorithmName="SHA-512" hashValue="/9WlQS725P90cxRUJaVIKrsdMRfW1pVRbMmSZwATpk8ux+cpoX48yhi2p2pfmyMzhbvgQAcuLv9r3/ABYwYqzA==" saltValue="UrcwLFwdon/5jduhvO9Y/jKdcWYRiw3g+q1Z11NEszj4W26UqiRcNmdAUq0TAwcM7j+QgSMc5hZ5k1rbL7aaxg==" spinCount="100000" sheet="1" objects="1" scenarios="1" formatColumns="0" formatRows="0" autoFilter="0"/>
  <autoFilter ref="C78:K90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5" t="s">
        <v>142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customHeight="1">
      <c r="B4" s="18"/>
      <c r="D4" s="108" t="s">
        <v>157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44" t="str">
        <f>'Rekapitulace stavby'!K6</f>
        <v>Oprava kolejí a výhybek v žst. Volyně.</v>
      </c>
      <c r="F7" s="345"/>
      <c r="G7" s="345"/>
      <c r="H7" s="345"/>
      <c r="L7" s="18"/>
    </row>
    <row r="8" spans="1:46" s="1" customFormat="1" ht="12" customHeight="1">
      <c r="B8" s="18"/>
      <c r="D8" s="110" t="s">
        <v>158</v>
      </c>
      <c r="L8" s="18"/>
    </row>
    <row r="9" spans="1:46" s="2" customFormat="1" ht="16.5" customHeight="1">
      <c r="A9" s="32"/>
      <c r="B9" s="37"/>
      <c r="C9" s="32"/>
      <c r="D9" s="32"/>
      <c r="E9" s="344" t="s">
        <v>681</v>
      </c>
      <c r="F9" s="347"/>
      <c r="G9" s="347"/>
      <c r="H9" s="347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326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46" t="s">
        <v>682</v>
      </c>
      <c r="F11" s="347"/>
      <c r="G11" s="347"/>
      <c r="H11" s="347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21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22</v>
      </c>
      <c r="E14" s="32"/>
      <c r="F14" s="101" t="s">
        <v>23</v>
      </c>
      <c r="G14" s="32"/>
      <c r="H14" s="32"/>
      <c r="I14" s="110" t="s">
        <v>24</v>
      </c>
      <c r="J14" s="112" t="str">
        <f>'Rekapitulace stavby'!AN8</f>
        <v>18. 2. 2021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26</v>
      </c>
      <c r="E16" s="32"/>
      <c r="F16" s="32"/>
      <c r="G16" s="32"/>
      <c r="H16" s="32"/>
      <c r="I16" s="110" t="s">
        <v>27</v>
      </c>
      <c r="J16" s="101" t="str">
        <f>IF('Rekapitulace stavby'!AN10="","",'Rekapitulace stavby'!AN10)</f>
        <v>70994234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tr">
        <f>IF('Rekapitulace stavby'!E11="","",'Rekapitulace stavby'!E11)</f>
        <v xml:space="preserve">Správa železnic, státní organizace, OŘ Plzeň </v>
      </c>
      <c r="F17" s="32"/>
      <c r="G17" s="32"/>
      <c r="H17" s="32"/>
      <c r="I17" s="110" t="s">
        <v>30</v>
      </c>
      <c r="J17" s="101" t="str">
        <f>IF('Rekapitulace stavby'!AN11="","",'Rekapitulace stavby'!AN11)</f>
        <v>CZ70994234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32</v>
      </c>
      <c r="E19" s="32"/>
      <c r="F19" s="32"/>
      <c r="G19" s="32"/>
      <c r="H19" s="32"/>
      <c r="I19" s="110" t="s">
        <v>27</v>
      </c>
      <c r="J19" s="28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8" t="str">
        <f>'Rekapitulace stavby'!E14</f>
        <v>Vyplň údaj</v>
      </c>
      <c r="F20" s="349"/>
      <c r="G20" s="349"/>
      <c r="H20" s="349"/>
      <c r="I20" s="110" t="s">
        <v>30</v>
      </c>
      <c r="J20" s="28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34</v>
      </c>
      <c r="E22" s="32"/>
      <c r="F22" s="32"/>
      <c r="G22" s="32"/>
      <c r="H22" s="32"/>
      <c r="I22" s="110" t="s">
        <v>27</v>
      </c>
      <c r="J22" s="101" t="str">
        <f>IF('Rekapitulace stavby'!AN16="","",'Rekapitulace stavby'!AN16)</f>
        <v/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tr">
        <f>IF('Rekapitulace stavby'!E17="","",'Rekapitulace stavby'!E17)</f>
        <v xml:space="preserve"> </v>
      </c>
      <c r="F23" s="32"/>
      <c r="G23" s="32"/>
      <c r="H23" s="32"/>
      <c r="I23" s="110" t="s">
        <v>30</v>
      </c>
      <c r="J23" s="101" t="str">
        <f>IF('Rekapitulace stavby'!AN17="","",'Rekapitulace stavby'!AN17)</f>
        <v/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38</v>
      </c>
      <c r="E25" s="32"/>
      <c r="F25" s="32"/>
      <c r="G25" s="32"/>
      <c r="H25" s="32"/>
      <c r="I25" s="110" t="s">
        <v>27</v>
      </c>
      <c r="J25" s="101" t="str">
        <f>IF('Rekapitulace stavby'!AN19="","",'Rekapitulace stavby'!AN19)</f>
        <v/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tr">
        <f>IF('Rekapitulace stavby'!E20="","",'Rekapitulace stavby'!E20)</f>
        <v>Libor Brabenec</v>
      </c>
      <c r="F26" s="32"/>
      <c r="G26" s="32"/>
      <c r="H26" s="32"/>
      <c r="I26" s="110" t="s">
        <v>30</v>
      </c>
      <c r="J26" s="101" t="str">
        <f>IF('Rekapitulace stavby'!AN20="","",'Rekapitulace stavby'!AN20)</f>
        <v/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40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50" t="s">
        <v>35</v>
      </c>
      <c r="F29" s="350"/>
      <c r="G29" s="350"/>
      <c r="H29" s="350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42</v>
      </c>
      <c r="E32" s="32"/>
      <c r="F32" s="32"/>
      <c r="G32" s="32"/>
      <c r="H32" s="32"/>
      <c r="I32" s="32"/>
      <c r="J32" s="118">
        <f>ROUND(J87,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44</v>
      </c>
      <c r="G34" s="32"/>
      <c r="H34" s="32"/>
      <c r="I34" s="119" t="s">
        <v>43</v>
      </c>
      <c r="J34" s="119" t="s">
        <v>45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46</v>
      </c>
      <c r="E35" s="110" t="s">
        <v>47</v>
      </c>
      <c r="F35" s="121">
        <f>ROUND((SUM(BE87:BE124)),  2)</f>
        <v>0</v>
      </c>
      <c r="G35" s="32"/>
      <c r="H35" s="32"/>
      <c r="I35" s="122">
        <v>0.21</v>
      </c>
      <c r="J35" s="121">
        <f>ROUND(((SUM(BE87:BE124))*I35),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48</v>
      </c>
      <c r="F36" s="121">
        <f>ROUND((SUM(BF87:BF124)),  2)</f>
        <v>0</v>
      </c>
      <c r="G36" s="32"/>
      <c r="H36" s="32"/>
      <c r="I36" s="122">
        <v>0.15</v>
      </c>
      <c r="J36" s="121">
        <f>ROUND(((SUM(BF87:BF124))*I36),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49</v>
      </c>
      <c r="F37" s="121">
        <f>ROUND((SUM(BG87:BG124)),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50</v>
      </c>
      <c r="F38" s="121">
        <f>ROUND((SUM(BH87:BH124)),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51</v>
      </c>
      <c r="F39" s="121">
        <f>ROUND((SUM(BI87:BI124)),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52</v>
      </c>
      <c r="E41" s="125"/>
      <c r="F41" s="125"/>
      <c r="G41" s="126" t="s">
        <v>53</v>
      </c>
      <c r="H41" s="127" t="s">
        <v>54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160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51" t="str">
        <f>E7</f>
        <v>Oprava kolejí a výhybek v žst. Volyně.</v>
      </c>
      <c r="F50" s="352"/>
      <c r="G50" s="352"/>
      <c r="H50" s="352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158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51" t="s">
        <v>681</v>
      </c>
      <c r="F52" s="353"/>
      <c r="G52" s="353"/>
      <c r="H52" s="353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326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307" t="str">
        <f>E11</f>
        <v>SO 17.1 - Zrušení vlečky Queen Service</v>
      </c>
      <c r="F54" s="353"/>
      <c r="G54" s="353"/>
      <c r="H54" s="353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22</v>
      </c>
      <c r="D56" s="34"/>
      <c r="E56" s="34"/>
      <c r="F56" s="25" t="str">
        <f>F14</f>
        <v>trať 198 dle JŘ, žst. Volyně</v>
      </c>
      <c r="G56" s="34"/>
      <c r="H56" s="34"/>
      <c r="I56" s="27" t="s">
        <v>24</v>
      </c>
      <c r="J56" s="57" t="str">
        <f>IF(J14="","",J14)</f>
        <v>18. 2. 2021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26</v>
      </c>
      <c r="D58" s="34"/>
      <c r="E58" s="34"/>
      <c r="F58" s="25" t="str">
        <f>E17</f>
        <v xml:space="preserve">Správa železnic, státní organizace, OŘ Plzeň </v>
      </c>
      <c r="G58" s="34"/>
      <c r="H58" s="34"/>
      <c r="I58" s="27" t="s">
        <v>34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>
      <c r="A59" s="32"/>
      <c r="B59" s="33"/>
      <c r="C59" s="27" t="s">
        <v>32</v>
      </c>
      <c r="D59" s="34"/>
      <c r="E59" s="34"/>
      <c r="F59" s="25" t="str">
        <f>IF(E20="","",E20)</f>
        <v>Vyplň údaj</v>
      </c>
      <c r="G59" s="34"/>
      <c r="H59" s="34"/>
      <c r="I59" s="27" t="s">
        <v>38</v>
      </c>
      <c r="J59" s="30" t="str">
        <f>E26</f>
        <v>Libor Brabenec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161</v>
      </c>
      <c r="D61" s="135"/>
      <c r="E61" s="135"/>
      <c r="F61" s="135"/>
      <c r="G61" s="135"/>
      <c r="H61" s="135"/>
      <c r="I61" s="135"/>
      <c r="J61" s="136" t="s">
        <v>162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74</v>
      </c>
      <c r="D63" s="34"/>
      <c r="E63" s="34"/>
      <c r="F63" s="34"/>
      <c r="G63" s="34"/>
      <c r="H63" s="34"/>
      <c r="I63" s="34"/>
      <c r="J63" s="75">
        <f>J87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163</v>
      </c>
    </row>
    <row r="64" spans="1:47" s="10" customFormat="1" ht="24.95" customHeight="1">
      <c r="B64" s="188"/>
      <c r="C64" s="189"/>
      <c r="D64" s="190" t="s">
        <v>683</v>
      </c>
      <c r="E64" s="191"/>
      <c r="F64" s="191"/>
      <c r="G64" s="191"/>
      <c r="H64" s="191"/>
      <c r="I64" s="191"/>
      <c r="J64" s="192">
        <f>J88</f>
        <v>0</v>
      </c>
      <c r="K64" s="189"/>
      <c r="L64" s="193"/>
    </row>
    <row r="65" spans="1:31" s="10" customFormat="1" ht="24.95" customHeight="1">
      <c r="B65" s="188"/>
      <c r="C65" s="189"/>
      <c r="D65" s="190" t="s">
        <v>684</v>
      </c>
      <c r="E65" s="191"/>
      <c r="F65" s="191"/>
      <c r="G65" s="191"/>
      <c r="H65" s="191"/>
      <c r="I65" s="191"/>
      <c r="J65" s="192">
        <f>J122</f>
        <v>0</v>
      </c>
      <c r="K65" s="189"/>
      <c r="L65" s="193"/>
    </row>
    <row r="66" spans="1:31" s="2" customFormat="1" ht="21.75" customHeight="1">
      <c r="A66" s="32"/>
      <c r="B66" s="33"/>
      <c r="C66" s="34"/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>
      <c r="A67" s="32"/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>
      <c r="A71" s="32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>
      <c r="A72" s="32"/>
      <c r="B72" s="33"/>
      <c r="C72" s="21" t="s">
        <v>164</v>
      </c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16</v>
      </c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>
      <c r="A75" s="32"/>
      <c r="B75" s="33"/>
      <c r="C75" s="34"/>
      <c r="D75" s="34"/>
      <c r="E75" s="351" t="str">
        <f>E7</f>
        <v>Oprava kolejí a výhybek v žst. Volyně.</v>
      </c>
      <c r="F75" s="352"/>
      <c r="G75" s="352"/>
      <c r="H75" s="352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1" customFormat="1" ht="12" customHeight="1">
      <c r="B76" s="19"/>
      <c r="C76" s="27" t="s">
        <v>158</v>
      </c>
      <c r="D76" s="20"/>
      <c r="E76" s="20"/>
      <c r="F76" s="20"/>
      <c r="G76" s="20"/>
      <c r="H76" s="20"/>
      <c r="I76" s="20"/>
      <c r="J76" s="20"/>
      <c r="K76" s="20"/>
      <c r="L76" s="18"/>
    </row>
    <row r="77" spans="1:31" s="2" customFormat="1" ht="16.5" customHeight="1">
      <c r="A77" s="32"/>
      <c r="B77" s="33"/>
      <c r="C77" s="34"/>
      <c r="D77" s="34"/>
      <c r="E77" s="351" t="s">
        <v>681</v>
      </c>
      <c r="F77" s="353"/>
      <c r="G77" s="353"/>
      <c r="H77" s="353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326</v>
      </c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>
      <c r="A79" s="32"/>
      <c r="B79" s="33"/>
      <c r="C79" s="34"/>
      <c r="D79" s="34"/>
      <c r="E79" s="307" t="str">
        <f>E11</f>
        <v>SO 17.1 - Zrušení vlečky Queen Service</v>
      </c>
      <c r="F79" s="353"/>
      <c r="G79" s="353"/>
      <c r="H79" s="353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>
      <c r="A81" s="32"/>
      <c r="B81" s="33"/>
      <c r="C81" s="27" t="s">
        <v>22</v>
      </c>
      <c r="D81" s="34"/>
      <c r="E81" s="34"/>
      <c r="F81" s="25" t="str">
        <f>F14</f>
        <v>trať 198 dle JŘ, žst. Volyně</v>
      </c>
      <c r="G81" s="34"/>
      <c r="H81" s="34"/>
      <c r="I81" s="27" t="s">
        <v>24</v>
      </c>
      <c r="J81" s="57" t="str">
        <f>IF(J14="","",J14)</f>
        <v>18. 2. 2021</v>
      </c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6.95" customHeight="1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>
      <c r="A83" s="32"/>
      <c r="B83" s="33"/>
      <c r="C83" s="27" t="s">
        <v>26</v>
      </c>
      <c r="D83" s="34"/>
      <c r="E83" s="34"/>
      <c r="F83" s="25" t="str">
        <f>E17</f>
        <v xml:space="preserve">Správa železnic, státní organizace, OŘ Plzeň </v>
      </c>
      <c r="G83" s="34"/>
      <c r="H83" s="34"/>
      <c r="I83" s="27" t="s">
        <v>34</v>
      </c>
      <c r="J83" s="30" t="str">
        <f>E23</f>
        <v xml:space="preserve"> </v>
      </c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2" customHeight="1">
      <c r="A84" s="32"/>
      <c r="B84" s="33"/>
      <c r="C84" s="27" t="s">
        <v>32</v>
      </c>
      <c r="D84" s="34"/>
      <c r="E84" s="34"/>
      <c r="F84" s="25" t="str">
        <f>IF(E20="","",E20)</f>
        <v>Vyplň údaj</v>
      </c>
      <c r="G84" s="34"/>
      <c r="H84" s="34"/>
      <c r="I84" s="27" t="s">
        <v>38</v>
      </c>
      <c r="J84" s="30" t="str">
        <f>E26</f>
        <v>Libor Brabenec</v>
      </c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0.35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9" customFormat="1" ht="29.25" customHeight="1">
      <c r="A86" s="138"/>
      <c r="B86" s="139"/>
      <c r="C86" s="140" t="s">
        <v>165</v>
      </c>
      <c r="D86" s="141" t="s">
        <v>61</v>
      </c>
      <c r="E86" s="141" t="s">
        <v>57</v>
      </c>
      <c r="F86" s="141" t="s">
        <v>58</v>
      </c>
      <c r="G86" s="141" t="s">
        <v>166</v>
      </c>
      <c r="H86" s="141" t="s">
        <v>167</v>
      </c>
      <c r="I86" s="141" t="s">
        <v>168</v>
      </c>
      <c r="J86" s="141" t="s">
        <v>162</v>
      </c>
      <c r="K86" s="142" t="s">
        <v>169</v>
      </c>
      <c r="L86" s="143"/>
      <c r="M86" s="66" t="s">
        <v>35</v>
      </c>
      <c r="N86" s="67" t="s">
        <v>46</v>
      </c>
      <c r="O86" s="67" t="s">
        <v>170</v>
      </c>
      <c r="P86" s="67" t="s">
        <v>171</v>
      </c>
      <c r="Q86" s="67" t="s">
        <v>172</v>
      </c>
      <c r="R86" s="67" t="s">
        <v>173</v>
      </c>
      <c r="S86" s="67" t="s">
        <v>174</v>
      </c>
      <c r="T86" s="68" t="s">
        <v>175</v>
      </c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8"/>
    </row>
    <row r="87" spans="1:65" s="2" customFormat="1" ht="22.9" customHeight="1">
      <c r="A87" s="32"/>
      <c r="B87" s="33"/>
      <c r="C87" s="73" t="s">
        <v>176</v>
      </c>
      <c r="D87" s="34"/>
      <c r="E87" s="34"/>
      <c r="F87" s="34"/>
      <c r="G87" s="34"/>
      <c r="H87" s="34"/>
      <c r="I87" s="34"/>
      <c r="J87" s="144">
        <f>BK87</f>
        <v>0</v>
      </c>
      <c r="K87" s="34"/>
      <c r="L87" s="37"/>
      <c r="M87" s="69"/>
      <c r="N87" s="145"/>
      <c r="O87" s="70"/>
      <c r="P87" s="146">
        <f>P88+P122</f>
        <v>0</v>
      </c>
      <c r="Q87" s="70"/>
      <c r="R87" s="146">
        <f>R88+R122</f>
        <v>0</v>
      </c>
      <c r="S87" s="70"/>
      <c r="T87" s="147">
        <f>T88+T122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75</v>
      </c>
      <c r="AU87" s="15" t="s">
        <v>163</v>
      </c>
      <c r="BK87" s="148">
        <f>BK88+BK122</f>
        <v>0</v>
      </c>
    </row>
    <row r="88" spans="1:65" s="11" customFormat="1" ht="25.9" customHeight="1">
      <c r="B88" s="194"/>
      <c r="C88" s="195"/>
      <c r="D88" s="196" t="s">
        <v>75</v>
      </c>
      <c r="E88" s="197" t="s">
        <v>685</v>
      </c>
      <c r="F88" s="197" t="s">
        <v>686</v>
      </c>
      <c r="G88" s="195"/>
      <c r="H88" s="195"/>
      <c r="I88" s="198"/>
      <c r="J88" s="199">
        <f>BK88</f>
        <v>0</v>
      </c>
      <c r="K88" s="195"/>
      <c r="L88" s="200"/>
      <c r="M88" s="201"/>
      <c r="N88" s="202"/>
      <c r="O88" s="202"/>
      <c r="P88" s="203">
        <f>SUM(P89:P121)</f>
        <v>0</v>
      </c>
      <c r="Q88" s="202"/>
      <c r="R88" s="203">
        <f>SUM(R89:R121)</f>
        <v>0</v>
      </c>
      <c r="S88" s="202"/>
      <c r="T88" s="204">
        <f>SUM(T89:T121)</f>
        <v>0</v>
      </c>
      <c r="AR88" s="205" t="s">
        <v>84</v>
      </c>
      <c r="AT88" s="206" t="s">
        <v>75</v>
      </c>
      <c r="AU88" s="206" t="s">
        <v>76</v>
      </c>
      <c r="AY88" s="205" t="s">
        <v>183</v>
      </c>
      <c r="BK88" s="207">
        <f>SUM(BK89:BK121)</f>
        <v>0</v>
      </c>
    </row>
    <row r="89" spans="1:65" s="2" customFormat="1" ht="16.5" customHeight="1">
      <c r="A89" s="32"/>
      <c r="B89" s="33"/>
      <c r="C89" s="149" t="s">
        <v>84</v>
      </c>
      <c r="D89" s="149" t="s">
        <v>177</v>
      </c>
      <c r="E89" s="150" t="s">
        <v>687</v>
      </c>
      <c r="F89" s="151" t="s">
        <v>688</v>
      </c>
      <c r="G89" s="152" t="s">
        <v>222</v>
      </c>
      <c r="H89" s="153">
        <v>1</v>
      </c>
      <c r="I89" s="154"/>
      <c r="J89" s="155">
        <f t="shared" ref="J89:J121" si="0">ROUND(I89*H89,2)</f>
        <v>0</v>
      </c>
      <c r="K89" s="151" t="s">
        <v>181</v>
      </c>
      <c r="L89" s="37"/>
      <c r="M89" s="156" t="s">
        <v>35</v>
      </c>
      <c r="N89" s="157" t="s">
        <v>47</v>
      </c>
      <c r="O89" s="62"/>
      <c r="P89" s="158">
        <f t="shared" ref="P89:P121" si="1">O89*H89</f>
        <v>0</v>
      </c>
      <c r="Q89" s="158">
        <v>0</v>
      </c>
      <c r="R89" s="158">
        <f t="shared" ref="R89:R121" si="2">Q89*H89</f>
        <v>0</v>
      </c>
      <c r="S89" s="158">
        <v>0</v>
      </c>
      <c r="T89" s="159">
        <f t="shared" ref="T89:T121" si="3"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0" t="s">
        <v>182</v>
      </c>
      <c r="AT89" s="160" t="s">
        <v>177</v>
      </c>
      <c r="AU89" s="160" t="s">
        <v>84</v>
      </c>
      <c r="AY89" s="15" t="s">
        <v>183</v>
      </c>
      <c r="BE89" s="161">
        <f t="shared" ref="BE89:BE121" si="4">IF(N89="základní",J89,0)</f>
        <v>0</v>
      </c>
      <c r="BF89" s="161">
        <f t="shared" ref="BF89:BF121" si="5">IF(N89="snížená",J89,0)</f>
        <v>0</v>
      </c>
      <c r="BG89" s="161">
        <f t="shared" ref="BG89:BG121" si="6">IF(N89="zákl. přenesená",J89,0)</f>
        <v>0</v>
      </c>
      <c r="BH89" s="161">
        <f t="shared" ref="BH89:BH121" si="7">IF(N89="sníž. přenesená",J89,0)</f>
        <v>0</v>
      </c>
      <c r="BI89" s="161">
        <f t="shared" ref="BI89:BI121" si="8">IF(N89="nulová",J89,0)</f>
        <v>0</v>
      </c>
      <c r="BJ89" s="15" t="s">
        <v>84</v>
      </c>
      <c r="BK89" s="161">
        <f t="shared" ref="BK89:BK121" si="9">ROUND(I89*H89,2)</f>
        <v>0</v>
      </c>
      <c r="BL89" s="15" t="s">
        <v>182</v>
      </c>
      <c r="BM89" s="160" t="s">
        <v>689</v>
      </c>
    </row>
    <row r="90" spans="1:65" s="2" customFormat="1" ht="16.5" customHeight="1">
      <c r="A90" s="32"/>
      <c r="B90" s="33"/>
      <c r="C90" s="149" t="s">
        <v>86</v>
      </c>
      <c r="D90" s="149" t="s">
        <v>177</v>
      </c>
      <c r="E90" s="150" t="s">
        <v>690</v>
      </c>
      <c r="F90" s="151" t="s">
        <v>691</v>
      </c>
      <c r="G90" s="152" t="s">
        <v>222</v>
      </c>
      <c r="H90" s="153">
        <v>1</v>
      </c>
      <c r="I90" s="154"/>
      <c r="J90" s="155">
        <f t="shared" si="0"/>
        <v>0</v>
      </c>
      <c r="K90" s="151" t="s">
        <v>181</v>
      </c>
      <c r="L90" s="37"/>
      <c r="M90" s="156" t="s">
        <v>35</v>
      </c>
      <c r="N90" s="157" t="s">
        <v>47</v>
      </c>
      <c r="O90" s="62"/>
      <c r="P90" s="158">
        <f t="shared" si="1"/>
        <v>0</v>
      </c>
      <c r="Q90" s="158">
        <v>0</v>
      </c>
      <c r="R90" s="158">
        <f t="shared" si="2"/>
        <v>0</v>
      </c>
      <c r="S90" s="158">
        <v>0</v>
      </c>
      <c r="T90" s="159">
        <f t="shared" si="3"/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0" t="s">
        <v>182</v>
      </c>
      <c r="AT90" s="160" t="s">
        <v>177</v>
      </c>
      <c r="AU90" s="160" t="s">
        <v>84</v>
      </c>
      <c r="AY90" s="15" t="s">
        <v>183</v>
      </c>
      <c r="BE90" s="161">
        <f t="shared" si="4"/>
        <v>0</v>
      </c>
      <c r="BF90" s="161">
        <f t="shared" si="5"/>
        <v>0</v>
      </c>
      <c r="BG90" s="161">
        <f t="shared" si="6"/>
        <v>0</v>
      </c>
      <c r="BH90" s="161">
        <f t="shared" si="7"/>
        <v>0</v>
      </c>
      <c r="BI90" s="161">
        <f t="shared" si="8"/>
        <v>0</v>
      </c>
      <c r="BJ90" s="15" t="s">
        <v>84</v>
      </c>
      <c r="BK90" s="161">
        <f t="shared" si="9"/>
        <v>0</v>
      </c>
      <c r="BL90" s="15" t="s">
        <v>182</v>
      </c>
      <c r="BM90" s="160" t="s">
        <v>692</v>
      </c>
    </row>
    <row r="91" spans="1:65" s="2" customFormat="1" ht="16.5" customHeight="1">
      <c r="A91" s="32"/>
      <c r="B91" s="33"/>
      <c r="C91" s="149" t="s">
        <v>186</v>
      </c>
      <c r="D91" s="149" t="s">
        <v>177</v>
      </c>
      <c r="E91" s="150" t="s">
        <v>693</v>
      </c>
      <c r="F91" s="151" t="s">
        <v>694</v>
      </c>
      <c r="G91" s="152" t="s">
        <v>222</v>
      </c>
      <c r="H91" s="153">
        <v>1</v>
      </c>
      <c r="I91" s="154"/>
      <c r="J91" s="155">
        <f t="shared" si="0"/>
        <v>0</v>
      </c>
      <c r="K91" s="151" t="s">
        <v>181</v>
      </c>
      <c r="L91" s="37"/>
      <c r="M91" s="156" t="s">
        <v>35</v>
      </c>
      <c r="N91" s="157" t="s">
        <v>47</v>
      </c>
      <c r="O91" s="62"/>
      <c r="P91" s="158">
        <f t="shared" si="1"/>
        <v>0</v>
      </c>
      <c r="Q91" s="158">
        <v>0</v>
      </c>
      <c r="R91" s="158">
        <f t="shared" si="2"/>
        <v>0</v>
      </c>
      <c r="S91" s="158">
        <v>0</v>
      </c>
      <c r="T91" s="159">
        <f t="shared" si="3"/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0" t="s">
        <v>182</v>
      </c>
      <c r="AT91" s="160" t="s">
        <v>177</v>
      </c>
      <c r="AU91" s="160" t="s">
        <v>84</v>
      </c>
      <c r="AY91" s="15" t="s">
        <v>183</v>
      </c>
      <c r="BE91" s="161">
        <f t="shared" si="4"/>
        <v>0</v>
      </c>
      <c r="BF91" s="161">
        <f t="shared" si="5"/>
        <v>0</v>
      </c>
      <c r="BG91" s="161">
        <f t="shared" si="6"/>
        <v>0</v>
      </c>
      <c r="BH91" s="161">
        <f t="shared" si="7"/>
        <v>0</v>
      </c>
      <c r="BI91" s="161">
        <f t="shared" si="8"/>
        <v>0</v>
      </c>
      <c r="BJ91" s="15" t="s">
        <v>84</v>
      </c>
      <c r="BK91" s="161">
        <f t="shared" si="9"/>
        <v>0</v>
      </c>
      <c r="BL91" s="15" t="s">
        <v>182</v>
      </c>
      <c r="BM91" s="160" t="s">
        <v>695</v>
      </c>
    </row>
    <row r="92" spans="1:65" s="2" customFormat="1" ht="16.5" customHeight="1">
      <c r="A92" s="32"/>
      <c r="B92" s="33"/>
      <c r="C92" s="149" t="s">
        <v>182</v>
      </c>
      <c r="D92" s="149" t="s">
        <v>177</v>
      </c>
      <c r="E92" s="150" t="s">
        <v>696</v>
      </c>
      <c r="F92" s="151" t="s">
        <v>697</v>
      </c>
      <c r="G92" s="152" t="s">
        <v>222</v>
      </c>
      <c r="H92" s="153">
        <v>1</v>
      </c>
      <c r="I92" s="154"/>
      <c r="J92" s="155">
        <f t="shared" si="0"/>
        <v>0</v>
      </c>
      <c r="K92" s="151" t="s">
        <v>181</v>
      </c>
      <c r="L92" s="37"/>
      <c r="M92" s="156" t="s">
        <v>35</v>
      </c>
      <c r="N92" s="157" t="s">
        <v>47</v>
      </c>
      <c r="O92" s="62"/>
      <c r="P92" s="158">
        <f t="shared" si="1"/>
        <v>0</v>
      </c>
      <c r="Q92" s="158">
        <v>0</v>
      </c>
      <c r="R92" s="158">
        <f t="shared" si="2"/>
        <v>0</v>
      </c>
      <c r="S92" s="158">
        <v>0</v>
      </c>
      <c r="T92" s="159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0" t="s">
        <v>182</v>
      </c>
      <c r="AT92" s="160" t="s">
        <v>177</v>
      </c>
      <c r="AU92" s="160" t="s">
        <v>84</v>
      </c>
      <c r="AY92" s="15" t="s">
        <v>183</v>
      </c>
      <c r="BE92" s="161">
        <f t="shared" si="4"/>
        <v>0</v>
      </c>
      <c r="BF92" s="161">
        <f t="shared" si="5"/>
        <v>0</v>
      </c>
      <c r="BG92" s="161">
        <f t="shared" si="6"/>
        <v>0</v>
      </c>
      <c r="BH92" s="161">
        <f t="shared" si="7"/>
        <v>0</v>
      </c>
      <c r="BI92" s="161">
        <f t="shared" si="8"/>
        <v>0</v>
      </c>
      <c r="BJ92" s="15" t="s">
        <v>84</v>
      </c>
      <c r="BK92" s="161">
        <f t="shared" si="9"/>
        <v>0</v>
      </c>
      <c r="BL92" s="15" t="s">
        <v>182</v>
      </c>
      <c r="BM92" s="160" t="s">
        <v>698</v>
      </c>
    </row>
    <row r="93" spans="1:65" s="2" customFormat="1" ht="16.5" customHeight="1">
      <c r="A93" s="32"/>
      <c r="B93" s="33"/>
      <c r="C93" s="149" t="s">
        <v>194</v>
      </c>
      <c r="D93" s="149" t="s">
        <v>177</v>
      </c>
      <c r="E93" s="150" t="s">
        <v>699</v>
      </c>
      <c r="F93" s="151" t="s">
        <v>700</v>
      </c>
      <c r="G93" s="152" t="s">
        <v>222</v>
      </c>
      <c r="H93" s="153">
        <v>1</v>
      </c>
      <c r="I93" s="154"/>
      <c r="J93" s="155">
        <f t="shared" si="0"/>
        <v>0</v>
      </c>
      <c r="K93" s="151" t="s">
        <v>181</v>
      </c>
      <c r="L93" s="37"/>
      <c r="M93" s="156" t="s">
        <v>35</v>
      </c>
      <c r="N93" s="157" t="s">
        <v>47</v>
      </c>
      <c r="O93" s="62"/>
      <c r="P93" s="158">
        <f t="shared" si="1"/>
        <v>0</v>
      </c>
      <c r="Q93" s="158">
        <v>0</v>
      </c>
      <c r="R93" s="158">
        <f t="shared" si="2"/>
        <v>0</v>
      </c>
      <c r="S93" s="158">
        <v>0</v>
      </c>
      <c r="T93" s="159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0" t="s">
        <v>182</v>
      </c>
      <c r="AT93" s="160" t="s">
        <v>177</v>
      </c>
      <c r="AU93" s="160" t="s">
        <v>84</v>
      </c>
      <c r="AY93" s="15" t="s">
        <v>183</v>
      </c>
      <c r="BE93" s="161">
        <f t="shared" si="4"/>
        <v>0</v>
      </c>
      <c r="BF93" s="161">
        <f t="shared" si="5"/>
        <v>0</v>
      </c>
      <c r="BG93" s="161">
        <f t="shared" si="6"/>
        <v>0</v>
      </c>
      <c r="BH93" s="161">
        <f t="shared" si="7"/>
        <v>0</v>
      </c>
      <c r="BI93" s="161">
        <f t="shared" si="8"/>
        <v>0</v>
      </c>
      <c r="BJ93" s="15" t="s">
        <v>84</v>
      </c>
      <c r="BK93" s="161">
        <f t="shared" si="9"/>
        <v>0</v>
      </c>
      <c r="BL93" s="15" t="s">
        <v>182</v>
      </c>
      <c r="BM93" s="160" t="s">
        <v>701</v>
      </c>
    </row>
    <row r="94" spans="1:65" s="2" customFormat="1" ht="16.5" customHeight="1">
      <c r="A94" s="32"/>
      <c r="B94" s="33"/>
      <c r="C94" s="149" t="s">
        <v>190</v>
      </c>
      <c r="D94" s="149" t="s">
        <v>177</v>
      </c>
      <c r="E94" s="150" t="s">
        <v>702</v>
      </c>
      <c r="F94" s="151" t="s">
        <v>703</v>
      </c>
      <c r="G94" s="152" t="s">
        <v>222</v>
      </c>
      <c r="H94" s="153">
        <v>1</v>
      </c>
      <c r="I94" s="154"/>
      <c r="J94" s="155">
        <f t="shared" si="0"/>
        <v>0</v>
      </c>
      <c r="K94" s="151" t="s">
        <v>181</v>
      </c>
      <c r="L94" s="37"/>
      <c r="M94" s="156" t="s">
        <v>35</v>
      </c>
      <c r="N94" s="157" t="s">
        <v>47</v>
      </c>
      <c r="O94" s="62"/>
      <c r="P94" s="158">
        <f t="shared" si="1"/>
        <v>0</v>
      </c>
      <c r="Q94" s="158">
        <v>0</v>
      </c>
      <c r="R94" s="158">
        <f t="shared" si="2"/>
        <v>0</v>
      </c>
      <c r="S94" s="158">
        <v>0</v>
      </c>
      <c r="T94" s="159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0" t="s">
        <v>182</v>
      </c>
      <c r="AT94" s="160" t="s">
        <v>177</v>
      </c>
      <c r="AU94" s="160" t="s">
        <v>84</v>
      </c>
      <c r="AY94" s="15" t="s">
        <v>183</v>
      </c>
      <c r="BE94" s="161">
        <f t="shared" si="4"/>
        <v>0</v>
      </c>
      <c r="BF94" s="161">
        <f t="shared" si="5"/>
        <v>0</v>
      </c>
      <c r="BG94" s="161">
        <f t="shared" si="6"/>
        <v>0</v>
      </c>
      <c r="BH94" s="161">
        <f t="shared" si="7"/>
        <v>0</v>
      </c>
      <c r="BI94" s="161">
        <f t="shared" si="8"/>
        <v>0</v>
      </c>
      <c r="BJ94" s="15" t="s">
        <v>84</v>
      </c>
      <c r="BK94" s="161">
        <f t="shared" si="9"/>
        <v>0</v>
      </c>
      <c r="BL94" s="15" t="s">
        <v>182</v>
      </c>
      <c r="BM94" s="160" t="s">
        <v>704</v>
      </c>
    </row>
    <row r="95" spans="1:65" s="2" customFormat="1" ht="16.5" customHeight="1">
      <c r="A95" s="32"/>
      <c r="B95" s="33"/>
      <c r="C95" s="149" t="s">
        <v>202</v>
      </c>
      <c r="D95" s="149" t="s">
        <v>177</v>
      </c>
      <c r="E95" s="150" t="s">
        <v>705</v>
      </c>
      <c r="F95" s="151" t="s">
        <v>706</v>
      </c>
      <c r="G95" s="152" t="s">
        <v>222</v>
      </c>
      <c r="H95" s="153">
        <v>1</v>
      </c>
      <c r="I95" s="154"/>
      <c r="J95" s="155">
        <f t="shared" si="0"/>
        <v>0</v>
      </c>
      <c r="K95" s="151" t="s">
        <v>181</v>
      </c>
      <c r="L95" s="37"/>
      <c r="M95" s="156" t="s">
        <v>35</v>
      </c>
      <c r="N95" s="157" t="s">
        <v>47</v>
      </c>
      <c r="O95" s="62"/>
      <c r="P95" s="158">
        <f t="shared" si="1"/>
        <v>0</v>
      </c>
      <c r="Q95" s="158">
        <v>0</v>
      </c>
      <c r="R95" s="158">
        <f t="shared" si="2"/>
        <v>0</v>
      </c>
      <c r="S95" s="158">
        <v>0</v>
      </c>
      <c r="T95" s="159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0" t="s">
        <v>182</v>
      </c>
      <c r="AT95" s="160" t="s">
        <v>177</v>
      </c>
      <c r="AU95" s="160" t="s">
        <v>84</v>
      </c>
      <c r="AY95" s="15" t="s">
        <v>183</v>
      </c>
      <c r="BE95" s="161">
        <f t="shared" si="4"/>
        <v>0</v>
      </c>
      <c r="BF95" s="161">
        <f t="shared" si="5"/>
        <v>0</v>
      </c>
      <c r="BG95" s="161">
        <f t="shared" si="6"/>
        <v>0</v>
      </c>
      <c r="BH95" s="161">
        <f t="shared" si="7"/>
        <v>0</v>
      </c>
      <c r="BI95" s="161">
        <f t="shared" si="8"/>
        <v>0</v>
      </c>
      <c r="BJ95" s="15" t="s">
        <v>84</v>
      </c>
      <c r="BK95" s="161">
        <f t="shared" si="9"/>
        <v>0</v>
      </c>
      <c r="BL95" s="15" t="s">
        <v>182</v>
      </c>
      <c r="BM95" s="160" t="s">
        <v>707</v>
      </c>
    </row>
    <row r="96" spans="1:65" s="2" customFormat="1" ht="16.5" customHeight="1">
      <c r="A96" s="32"/>
      <c r="B96" s="33"/>
      <c r="C96" s="149" t="s">
        <v>193</v>
      </c>
      <c r="D96" s="149" t="s">
        <v>177</v>
      </c>
      <c r="E96" s="150" t="s">
        <v>708</v>
      </c>
      <c r="F96" s="151" t="s">
        <v>709</v>
      </c>
      <c r="G96" s="152" t="s">
        <v>222</v>
      </c>
      <c r="H96" s="153">
        <v>1</v>
      </c>
      <c r="I96" s="154"/>
      <c r="J96" s="155">
        <f t="shared" si="0"/>
        <v>0</v>
      </c>
      <c r="K96" s="151" t="s">
        <v>181</v>
      </c>
      <c r="L96" s="37"/>
      <c r="M96" s="156" t="s">
        <v>35</v>
      </c>
      <c r="N96" s="157" t="s">
        <v>47</v>
      </c>
      <c r="O96" s="62"/>
      <c r="P96" s="158">
        <f t="shared" si="1"/>
        <v>0</v>
      </c>
      <c r="Q96" s="158">
        <v>0</v>
      </c>
      <c r="R96" s="158">
        <f t="shared" si="2"/>
        <v>0</v>
      </c>
      <c r="S96" s="158">
        <v>0</v>
      </c>
      <c r="T96" s="159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60" t="s">
        <v>182</v>
      </c>
      <c r="AT96" s="160" t="s">
        <v>177</v>
      </c>
      <c r="AU96" s="160" t="s">
        <v>84</v>
      </c>
      <c r="AY96" s="15" t="s">
        <v>183</v>
      </c>
      <c r="BE96" s="161">
        <f t="shared" si="4"/>
        <v>0</v>
      </c>
      <c r="BF96" s="161">
        <f t="shared" si="5"/>
        <v>0</v>
      </c>
      <c r="BG96" s="161">
        <f t="shared" si="6"/>
        <v>0</v>
      </c>
      <c r="BH96" s="161">
        <f t="shared" si="7"/>
        <v>0</v>
      </c>
      <c r="BI96" s="161">
        <f t="shared" si="8"/>
        <v>0</v>
      </c>
      <c r="BJ96" s="15" t="s">
        <v>84</v>
      </c>
      <c r="BK96" s="161">
        <f t="shared" si="9"/>
        <v>0</v>
      </c>
      <c r="BL96" s="15" t="s">
        <v>182</v>
      </c>
      <c r="BM96" s="160" t="s">
        <v>710</v>
      </c>
    </row>
    <row r="97" spans="1:65" s="2" customFormat="1" ht="24">
      <c r="A97" s="32"/>
      <c r="B97" s="33"/>
      <c r="C97" s="149" t="s">
        <v>205</v>
      </c>
      <c r="D97" s="149" t="s">
        <v>177</v>
      </c>
      <c r="E97" s="150" t="s">
        <v>711</v>
      </c>
      <c r="F97" s="151" t="s">
        <v>712</v>
      </c>
      <c r="G97" s="152" t="s">
        <v>222</v>
      </c>
      <c r="H97" s="153">
        <v>2</v>
      </c>
      <c r="I97" s="154"/>
      <c r="J97" s="155">
        <f t="shared" si="0"/>
        <v>0</v>
      </c>
      <c r="K97" s="151" t="s">
        <v>181</v>
      </c>
      <c r="L97" s="37"/>
      <c r="M97" s="156" t="s">
        <v>35</v>
      </c>
      <c r="N97" s="157" t="s">
        <v>47</v>
      </c>
      <c r="O97" s="62"/>
      <c r="P97" s="158">
        <f t="shared" si="1"/>
        <v>0</v>
      </c>
      <c r="Q97" s="158">
        <v>0</v>
      </c>
      <c r="R97" s="158">
        <f t="shared" si="2"/>
        <v>0</v>
      </c>
      <c r="S97" s="158">
        <v>0</v>
      </c>
      <c r="T97" s="159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0" t="s">
        <v>182</v>
      </c>
      <c r="AT97" s="160" t="s">
        <v>177</v>
      </c>
      <c r="AU97" s="160" t="s">
        <v>84</v>
      </c>
      <c r="AY97" s="15" t="s">
        <v>183</v>
      </c>
      <c r="BE97" s="161">
        <f t="shared" si="4"/>
        <v>0</v>
      </c>
      <c r="BF97" s="161">
        <f t="shared" si="5"/>
        <v>0</v>
      </c>
      <c r="BG97" s="161">
        <f t="shared" si="6"/>
        <v>0</v>
      </c>
      <c r="BH97" s="161">
        <f t="shared" si="7"/>
        <v>0</v>
      </c>
      <c r="BI97" s="161">
        <f t="shared" si="8"/>
        <v>0</v>
      </c>
      <c r="BJ97" s="15" t="s">
        <v>84</v>
      </c>
      <c r="BK97" s="161">
        <f t="shared" si="9"/>
        <v>0</v>
      </c>
      <c r="BL97" s="15" t="s">
        <v>182</v>
      </c>
      <c r="BM97" s="160" t="s">
        <v>713</v>
      </c>
    </row>
    <row r="98" spans="1:65" s="2" customFormat="1" ht="21.75" customHeight="1">
      <c r="A98" s="32"/>
      <c r="B98" s="33"/>
      <c r="C98" s="149" t="s">
        <v>197</v>
      </c>
      <c r="D98" s="149" t="s">
        <v>177</v>
      </c>
      <c r="E98" s="150" t="s">
        <v>714</v>
      </c>
      <c r="F98" s="151" t="s">
        <v>715</v>
      </c>
      <c r="G98" s="152" t="s">
        <v>222</v>
      </c>
      <c r="H98" s="153">
        <v>1</v>
      </c>
      <c r="I98" s="154"/>
      <c r="J98" s="155">
        <f t="shared" si="0"/>
        <v>0</v>
      </c>
      <c r="K98" s="151" t="s">
        <v>181</v>
      </c>
      <c r="L98" s="37"/>
      <c r="M98" s="156" t="s">
        <v>35</v>
      </c>
      <c r="N98" s="157" t="s">
        <v>47</v>
      </c>
      <c r="O98" s="62"/>
      <c r="P98" s="158">
        <f t="shared" si="1"/>
        <v>0</v>
      </c>
      <c r="Q98" s="158">
        <v>0</v>
      </c>
      <c r="R98" s="158">
        <f t="shared" si="2"/>
        <v>0</v>
      </c>
      <c r="S98" s="158">
        <v>0</v>
      </c>
      <c r="T98" s="159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60" t="s">
        <v>182</v>
      </c>
      <c r="AT98" s="160" t="s">
        <v>177</v>
      </c>
      <c r="AU98" s="160" t="s">
        <v>84</v>
      </c>
      <c r="AY98" s="15" t="s">
        <v>183</v>
      </c>
      <c r="BE98" s="161">
        <f t="shared" si="4"/>
        <v>0</v>
      </c>
      <c r="BF98" s="161">
        <f t="shared" si="5"/>
        <v>0</v>
      </c>
      <c r="BG98" s="161">
        <f t="shared" si="6"/>
        <v>0</v>
      </c>
      <c r="BH98" s="161">
        <f t="shared" si="7"/>
        <v>0</v>
      </c>
      <c r="BI98" s="161">
        <f t="shared" si="8"/>
        <v>0</v>
      </c>
      <c r="BJ98" s="15" t="s">
        <v>84</v>
      </c>
      <c r="BK98" s="161">
        <f t="shared" si="9"/>
        <v>0</v>
      </c>
      <c r="BL98" s="15" t="s">
        <v>182</v>
      </c>
      <c r="BM98" s="160" t="s">
        <v>716</v>
      </c>
    </row>
    <row r="99" spans="1:65" s="2" customFormat="1" ht="16.5" customHeight="1">
      <c r="A99" s="32"/>
      <c r="B99" s="33"/>
      <c r="C99" s="149" t="s">
        <v>211</v>
      </c>
      <c r="D99" s="149" t="s">
        <v>177</v>
      </c>
      <c r="E99" s="150" t="s">
        <v>717</v>
      </c>
      <c r="F99" s="151" t="s">
        <v>718</v>
      </c>
      <c r="G99" s="152" t="s">
        <v>222</v>
      </c>
      <c r="H99" s="153">
        <v>1</v>
      </c>
      <c r="I99" s="154"/>
      <c r="J99" s="155">
        <f t="shared" si="0"/>
        <v>0</v>
      </c>
      <c r="K99" s="151" t="s">
        <v>181</v>
      </c>
      <c r="L99" s="37"/>
      <c r="M99" s="156" t="s">
        <v>35</v>
      </c>
      <c r="N99" s="157" t="s">
        <v>47</v>
      </c>
      <c r="O99" s="62"/>
      <c r="P99" s="158">
        <f t="shared" si="1"/>
        <v>0</v>
      </c>
      <c r="Q99" s="158">
        <v>0</v>
      </c>
      <c r="R99" s="158">
        <f t="shared" si="2"/>
        <v>0</v>
      </c>
      <c r="S99" s="158">
        <v>0</v>
      </c>
      <c r="T99" s="159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0" t="s">
        <v>182</v>
      </c>
      <c r="AT99" s="160" t="s">
        <v>177</v>
      </c>
      <c r="AU99" s="160" t="s">
        <v>84</v>
      </c>
      <c r="AY99" s="15" t="s">
        <v>183</v>
      </c>
      <c r="BE99" s="161">
        <f t="shared" si="4"/>
        <v>0</v>
      </c>
      <c r="BF99" s="161">
        <f t="shared" si="5"/>
        <v>0</v>
      </c>
      <c r="BG99" s="161">
        <f t="shared" si="6"/>
        <v>0</v>
      </c>
      <c r="BH99" s="161">
        <f t="shared" si="7"/>
        <v>0</v>
      </c>
      <c r="BI99" s="161">
        <f t="shared" si="8"/>
        <v>0</v>
      </c>
      <c r="BJ99" s="15" t="s">
        <v>84</v>
      </c>
      <c r="BK99" s="161">
        <f t="shared" si="9"/>
        <v>0</v>
      </c>
      <c r="BL99" s="15" t="s">
        <v>182</v>
      </c>
      <c r="BM99" s="160" t="s">
        <v>719</v>
      </c>
    </row>
    <row r="100" spans="1:65" s="2" customFormat="1" ht="16.5" customHeight="1">
      <c r="A100" s="32"/>
      <c r="B100" s="33"/>
      <c r="C100" s="149" t="s">
        <v>201</v>
      </c>
      <c r="D100" s="149" t="s">
        <v>177</v>
      </c>
      <c r="E100" s="150" t="s">
        <v>720</v>
      </c>
      <c r="F100" s="151" t="s">
        <v>721</v>
      </c>
      <c r="G100" s="152" t="s">
        <v>222</v>
      </c>
      <c r="H100" s="153">
        <v>1</v>
      </c>
      <c r="I100" s="154"/>
      <c r="J100" s="155">
        <f t="shared" si="0"/>
        <v>0</v>
      </c>
      <c r="K100" s="151" t="s">
        <v>181</v>
      </c>
      <c r="L100" s="37"/>
      <c r="M100" s="156" t="s">
        <v>35</v>
      </c>
      <c r="N100" s="157" t="s">
        <v>47</v>
      </c>
      <c r="O100" s="62"/>
      <c r="P100" s="158">
        <f t="shared" si="1"/>
        <v>0</v>
      </c>
      <c r="Q100" s="158">
        <v>0</v>
      </c>
      <c r="R100" s="158">
        <f t="shared" si="2"/>
        <v>0</v>
      </c>
      <c r="S100" s="158">
        <v>0</v>
      </c>
      <c r="T100" s="159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60" t="s">
        <v>182</v>
      </c>
      <c r="AT100" s="160" t="s">
        <v>177</v>
      </c>
      <c r="AU100" s="160" t="s">
        <v>84</v>
      </c>
      <c r="AY100" s="15" t="s">
        <v>183</v>
      </c>
      <c r="BE100" s="161">
        <f t="shared" si="4"/>
        <v>0</v>
      </c>
      <c r="BF100" s="161">
        <f t="shared" si="5"/>
        <v>0</v>
      </c>
      <c r="BG100" s="161">
        <f t="shared" si="6"/>
        <v>0</v>
      </c>
      <c r="BH100" s="161">
        <f t="shared" si="7"/>
        <v>0</v>
      </c>
      <c r="BI100" s="161">
        <f t="shared" si="8"/>
        <v>0</v>
      </c>
      <c r="BJ100" s="15" t="s">
        <v>84</v>
      </c>
      <c r="BK100" s="161">
        <f t="shared" si="9"/>
        <v>0</v>
      </c>
      <c r="BL100" s="15" t="s">
        <v>182</v>
      </c>
      <c r="BM100" s="160" t="s">
        <v>722</v>
      </c>
    </row>
    <row r="101" spans="1:65" s="2" customFormat="1" ht="16.5" customHeight="1">
      <c r="A101" s="32"/>
      <c r="B101" s="33"/>
      <c r="C101" s="149" t="s">
        <v>219</v>
      </c>
      <c r="D101" s="149" t="s">
        <v>177</v>
      </c>
      <c r="E101" s="150" t="s">
        <v>723</v>
      </c>
      <c r="F101" s="151" t="s">
        <v>724</v>
      </c>
      <c r="G101" s="152" t="s">
        <v>222</v>
      </c>
      <c r="H101" s="153">
        <v>1</v>
      </c>
      <c r="I101" s="154"/>
      <c r="J101" s="155">
        <f t="shared" si="0"/>
        <v>0</v>
      </c>
      <c r="K101" s="151" t="s">
        <v>181</v>
      </c>
      <c r="L101" s="37"/>
      <c r="M101" s="156" t="s">
        <v>35</v>
      </c>
      <c r="N101" s="157" t="s">
        <v>47</v>
      </c>
      <c r="O101" s="62"/>
      <c r="P101" s="158">
        <f t="shared" si="1"/>
        <v>0</v>
      </c>
      <c r="Q101" s="158">
        <v>0</v>
      </c>
      <c r="R101" s="158">
        <f t="shared" si="2"/>
        <v>0</v>
      </c>
      <c r="S101" s="158">
        <v>0</v>
      </c>
      <c r="T101" s="159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60" t="s">
        <v>182</v>
      </c>
      <c r="AT101" s="160" t="s">
        <v>177</v>
      </c>
      <c r="AU101" s="160" t="s">
        <v>84</v>
      </c>
      <c r="AY101" s="15" t="s">
        <v>183</v>
      </c>
      <c r="BE101" s="161">
        <f t="shared" si="4"/>
        <v>0</v>
      </c>
      <c r="BF101" s="161">
        <f t="shared" si="5"/>
        <v>0</v>
      </c>
      <c r="BG101" s="161">
        <f t="shared" si="6"/>
        <v>0</v>
      </c>
      <c r="BH101" s="161">
        <f t="shared" si="7"/>
        <v>0</v>
      </c>
      <c r="BI101" s="161">
        <f t="shared" si="8"/>
        <v>0</v>
      </c>
      <c r="BJ101" s="15" t="s">
        <v>84</v>
      </c>
      <c r="BK101" s="161">
        <f t="shared" si="9"/>
        <v>0</v>
      </c>
      <c r="BL101" s="15" t="s">
        <v>182</v>
      </c>
      <c r="BM101" s="160" t="s">
        <v>725</v>
      </c>
    </row>
    <row r="102" spans="1:65" s="2" customFormat="1" ht="16.5" customHeight="1">
      <c r="A102" s="32"/>
      <c r="B102" s="33"/>
      <c r="C102" s="149" t="s">
        <v>203</v>
      </c>
      <c r="D102" s="149" t="s">
        <v>177</v>
      </c>
      <c r="E102" s="150" t="s">
        <v>726</v>
      </c>
      <c r="F102" s="151" t="s">
        <v>727</v>
      </c>
      <c r="G102" s="152" t="s">
        <v>222</v>
      </c>
      <c r="H102" s="153">
        <v>1</v>
      </c>
      <c r="I102" s="154"/>
      <c r="J102" s="155">
        <f t="shared" si="0"/>
        <v>0</v>
      </c>
      <c r="K102" s="151" t="s">
        <v>181</v>
      </c>
      <c r="L102" s="37"/>
      <c r="M102" s="156" t="s">
        <v>35</v>
      </c>
      <c r="N102" s="157" t="s">
        <v>47</v>
      </c>
      <c r="O102" s="62"/>
      <c r="P102" s="158">
        <f t="shared" si="1"/>
        <v>0</v>
      </c>
      <c r="Q102" s="158">
        <v>0</v>
      </c>
      <c r="R102" s="158">
        <f t="shared" si="2"/>
        <v>0</v>
      </c>
      <c r="S102" s="158">
        <v>0</v>
      </c>
      <c r="T102" s="159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60" t="s">
        <v>182</v>
      </c>
      <c r="AT102" s="160" t="s">
        <v>177</v>
      </c>
      <c r="AU102" s="160" t="s">
        <v>84</v>
      </c>
      <c r="AY102" s="15" t="s">
        <v>183</v>
      </c>
      <c r="BE102" s="161">
        <f t="shared" si="4"/>
        <v>0</v>
      </c>
      <c r="BF102" s="161">
        <f t="shared" si="5"/>
        <v>0</v>
      </c>
      <c r="BG102" s="161">
        <f t="shared" si="6"/>
        <v>0</v>
      </c>
      <c r="BH102" s="161">
        <f t="shared" si="7"/>
        <v>0</v>
      </c>
      <c r="BI102" s="161">
        <f t="shared" si="8"/>
        <v>0</v>
      </c>
      <c r="BJ102" s="15" t="s">
        <v>84</v>
      </c>
      <c r="BK102" s="161">
        <f t="shared" si="9"/>
        <v>0</v>
      </c>
      <c r="BL102" s="15" t="s">
        <v>182</v>
      </c>
      <c r="BM102" s="160" t="s">
        <v>728</v>
      </c>
    </row>
    <row r="103" spans="1:65" s="2" customFormat="1" ht="16.5" customHeight="1">
      <c r="A103" s="32"/>
      <c r="B103" s="33"/>
      <c r="C103" s="149" t="s">
        <v>8</v>
      </c>
      <c r="D103" s="149" t="s">
        <v>177</v>
      </c>
      <c r="E103" s="150" t="s">
        <v>729</v>
      </c>
      <c r="F103" s="151" t="s">
        <v>730</v>
      </c>
      <c r="G103" s="152" t="s">
        <v>222</v>
      </c>
      <c r="H103" s="153">
        <v>1</v>
      </c>
      <c r="I103" s="154"/>
      <c r="J103" s="155">
        <f t="shared" si="0"/>
        <v>0</v>
      </c>
      <c r="K103" s="151" t="s">
        <v>181</v>
      </c>
      <c r="L103" s="37"/>
      <c r="M103" s="156" t="s">
        <v>35</v>
      </c>
      <c r="N103" s="157" t="s">
        <v>47</v>
      </c>
      <c r="O103" s="62"/>
      <c r="P103" s="158">
        <f t="shared" si="1"/>
        <v>0</v>
      </c>
      <c r="Q103" s="158">
        <v>0</v>
      </c>
      <c r="R103" s="158">
        <f t="shared" si="2"/>
        <v>0</v>
      </c>
      <c r="S103" s="158">
        <v>0</v>
      </c>
      <c r="T103" s="159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60" t="s">
        <v>182</v>
      </c>
      <c r="AT103" s="160" t="s">
        <v>177</v>
      </c>
      <c r="AU103" s="160" t="s">
        <v>84</v>
      </c>
      <c r="AY103" s="15" t="s">
        <v>183</v>
      </c>
      <c r="BE103" s="161">
        <f t="shared" si="4"/>
        <v>0</v>
      </c>
      <c r="BF103" s="161">
        <f t="shared" si="5"/>
        <v>0</v>
      </c>
      <c r="BG103" s="161">
        <f t="shared" si="6"/>
        <v>0</v>
      </c>
      <c r="BH103" s="161">
        <f t="shared" si="7"/>
        <v>0</v>
      </c>
      <c r="BI103" s="161">
        <f t="shared" si="8"/>
        <v>0</v>
      </c>
      <c r="BJ103" s="15" t="s">
        <v>84</v>
      </c>
      <c r="BK103" s="161">
        <f t="shared" si="9"/>
        <v>0</v>
      </c>
      <c r="BL103" s="15" t="s">
        <v>182</v>
      </c>
      <c r="BM103" s="160" t="s">
        <v>731</v>
      </c>
    </row>
    <row r="104" spans="1:65" s="2" customFormat="1" ht="21.75" customHeight="1">
      <c r="A104" s="32"/>
      <c r="B104" s="33"/>
      <c r="C104" s="149" t="s">
        <v>204</v>
      </c>
      <c r="D104" s="149" t="s">
        <v>177</v>
      </c>
      <c r="E104" s="150" t="s">
        <v>732</v>
      </c>
      <c r="F104" s="151" t="s">
        <v>733</v>
      </c>
      <c r="G104" s="152" t="s">
        <v>222</v>
      </c>
      <c r="H104" s="153">
        <v>100</v>
      </c>
      <c r="I104" s="154"/>
      <c r="J104" s="155">
        <f t="shared" si="0"/>
        <v>0</v>
      </c>
      <c r="K104" s="151" t="s">
        <v>181</v>
      </c>
      <c r="L104" s="37"/>
      <c r="M104" s="156" t="s">
        <v>35</v>
      </c>
      <c r="N104" s="157" t="s">
        <v>47</v>
      </c>
      <c r="O104" s="62"/>
      <c r="P104" s="158">
        <f t="shared" si="1"/>
        <v>0</v>
      </c>
      <c r="Q104" s="158">
        <v>0</v>
      </c>
      <c r="R104" s="158">
        <f t="shared" si="2"/>
        <v>0</v>
      </c>
      <c r="S104" s="158">
        <v>0</v>
      </c>
      <c r="T104" s="159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60" t="s">
        <v>182</v>
      </c>
      <c r="AT104" s="160" t="s">
        <v>177</v>
      </c>
      <c r="AU104" s="160" t="s">
        <v>84</v>
      </c>
      <c r="AY104" s="15" t="s">
        <v>183</v>
      </c>
      <c r="BE104" s="161">
        <f t="shared" si="4"/>
        <v>0</v>
      </c>
      <c r="BF104" s="161">
        <f t="shared" si="5"/>
        <v>0</v>
      </c>
      <c r="BG104" s="161">
        <f t="shared" si="6"/>
        <v>0</v>
      </c>
      <c r="BH104" s="161">
        <f t="shared" si="7"/>
        <v>0</v>
      </c>
      <c r="BI104" s="161">
        <f t="shared" si="8"/>
        <v>0</v>
      </c>
      <c r="BJ104" s="15" t="s">
        <v>84</v>
      </c>
      <c r="BK104" s="161">
        <f t="shared" si="9"/>
        <v>0</v>
      </c>
      <c r="BL104" s="15" t="s">
        <v>182</v>
      </c>
      <c r="BM104" s="160" t="s">
        <v>734</v>
      </c>
    </row>
    <row r="105" spans="1:65" s="2" customFormat="1" ht="16.5" customHeight="1">
      <c r="A105" s="32"/>
      <c r="B105" s="33"/>
      <c r="C105" s="149" t="s">
        <v>236</v>
      </c>
      <c r="D105" s="149" t="s">
        <v>177</v>
      </c>
      <c r="E105" s="150" t="s">
        <v>735</v>
      </c>
      <c r="F105" s="151" t="s">
        <v>736</v>
      </c>
      <c r="G105" s="152" t="s">
        <v>222</v>
      </c>
      <c r="H105" s="153">
        <v>50</v>
      </c>
      <c r="I105" s="154"/>
      <c r="J105" s="155">
        <f t="shared" si="0"/>
        <v>0</v>
      </c>
      <c r="K105" s="151" t="s">
        <v>181</v>
      </c>
      <c r="L105" s="37"/>
      <c r="M105" s="156" t="s">
        <v>35</v>
      </c>
      <c r="N105" s="157" t="s">
        <v>47</v>
      </c>
      <c r="O105" s="62"/>
      <c r="P105" s="158">
        <f t="shared" si="1"/>
        <v>0</v>
      </c>
      <c r="Q105" s="158">
        <v>0</v>
      </c>
      <c r="R105" s="158">
        <f t="shared" si="2"/>
        <v>0</v>
      </c>
      <c r="S105" s="158">
        <v>0</v>
      </c>
      <c r="T105" s="159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60" t="s">
        <v>182</v>
      </c>
      <c r="AT105" s="160" t="s">
        <v>177</v>
      </c>
      <c r="AU105" s="160" t="s">
        <v>84</v>
      </c>
      <c r="AY105" s="15" t="s">
        <v>183</v>
      </c>
      <c r="BE105" s="161">
        <f t="shared" si="4"/>
        <v>0</v>
      </c>
      <c r="BF105" s="161">
        <f t="shared" si="5"/>
        <v>0</v>
      </c>
      <c r="BG105" s="161">
        <f t="shared" si="6"/>
        <v>0</v>
      </c>
      <c r="BH105" s="161">
        <f t="shared" si="7"/>
        <v>0</v>
      </c>
      <c r="BI105" s="161">
        <f t="shared" si="8"/>
        <v>0</v>
      </c>
      <c r="BJ105" s="15" t="s">
        <v>84</v>
      </c>
      <c r="BK105" s="161">
        <f t="shared" si="9"/>
        <v>0</v>
      </c>
      <c r="BL105" s="15" t="s">
        <v>182</v>
      </c>
      <c r="BM105" s="160" t="s">
        <v>737</v>
      </c>
    </row>
    <row r="106" spans="1:65" s="2" customFormat="1" ht="24">
      <c r="A106" s="32"/>
      <c r="B106" s="33"/>
      <c r="C106" s="149" t="s">
        <v>209</v>
      </c>
      <c r="D106" s="149" t="s">
        <v>177</v>
      </c>
      <c r="E106" s="150" t="s">
        <v>738</v>
      </c>
      <c r="F106" s="151" t="s">
        <v>739</v>
      </c>
      <c r="G106" s="152" t="s">
        <v>740</v>
      </c>
      <c r="H106" s="153">
        <v>100</v>
      </c>
      <c r="I106" s="154"/>
      <c r="J106" s="155">
        <f t="shared" si="0"/>
        <v>0</v>
      </c>
      <c r="K106" s="151" t="s">
        <v>181</v>
      </c>
      <c r="L106" s="37"/>
      <c r="M106" s="156" t="s">
        <v>35</v>
      </c>
      <c r="N106" s="157" t="s">
        <v>47</v>
      </c>
      <c r="O106" s="62"/>
      <c r="P106" s="158">
        <f t="shared" si="1"/>
        <v>0</v>
      </c>
      <c r="Q106" s="158">
        <v>0</v>
      </c>
      <c r="R106" s="158">
        <f t="shared" si="2"/>
        <v>0</v>
      </c>
      <c r="S106" s="158">
        <v>0</v>
      </c>
      <c r="T106" s="159">
        <f t="shared" si="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60" t="s">
        <v>182</v>
      </c>
      <c r="AT106" s="160" t="s">
        <v>177</v>
      </c>
      <c r="AU106" s="160" t="s">
        <v>84</v>
      </c>
      <c r="AY106" s="15" t="s">
        <v>183</v>
      </c>
      <c r="BE106" s="161">
        <f t="shared" si="4"/>
        <v>0</v>
      </c>
      <c r="BF106" s="161">
        <f t="shared" si="5"/>
        <v>0</v>
      </c>
      <c r="BG106" s="161">
        <f t="shared" si="6"/>
        <v>0</v>
      </c>
      <c r="BH106" s="161">
        <f t="shared" si="7"/>
        <v>0</v>
      </c>
      <c r="BI106" s="161">
        <f t="shared" si="8"/>
        <v>0</v>
      </c>
      <c r="BJ106" s="15" t="s">
        <v>84</v>
      </c>
      <c r="BK106" s="161">
        <f t="shared" si="9"/>
        <v>0</v>
      </c>
      <c r="BL106" s="15" t="s">
        <v>182</v>
      </c>
      <c r="BM106" s="160" t="s">
        <v>741</v>
      </c>
    </row>
    <row r="107" spans="1:65" s="2" customFormat="1" ht="36">
      <c r="A107" s="32"/>
      <c r="B107" s="33"/>
      <c r="C107" s="149" t="s">
        <v>241</v>
      </c>
      <c r="D107" s="149" t="s">
        <v>177</v>
      </c>
      <c r="E107" s="150" t="s">
        <v>742</v>
      </c>
      <c r="F107" s="151" t="s">
        <v>743</v>
      </c>
      <c r="G107" s="152" t="s">
        <v>740</v>
      </c>
      <c r="H107" s="153">
        <v>10</v>
      </c>
      <c r="I107" s="154"/>
      <c r="J107" s="155">
        <f t="shared" si="0"/>
        <v>0</v>
      </c>
      <c r="K107" s="151" t="s">
        <v>181</v>
      </c>
      <c r="L107" s="37"/>
      <c r="M107" s="156" t="s">
        <v>35</v>
      </c>
      <c r="N107" s="157" t="s">
        <v>47</v>
      </c>
      <c r="O107" s="62"/>
      <c r="P107" s="158">
        <f t="shared" si="1"/>
        <v>0</v>
      </c>
      <c r="Q107" s="158">
        <v>0</v>
      </c>
      <c r="R107" s="158">
        <f t="shared" si="2"/>
        <v>0</v>
      </c>
      <c r="S107" s="158">
        <v>0</v>
      </c>
      <c r="T107" s="159">
        <f t="shared" si="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60" t="s">
        <v>182</v>
      </c>
      <c r="AT107" s="160" t="s">
        <v>177</v>
      </c>
      <c r="AU107" s="160" t="s">
        <v>84</v>
      </c>
      <c r="AY107" s="15" t="s">
        <v>183</v>
      </c>
      <c r="BE107" s="161">
        <f t="shared" si="4"/>
        <v>0</v>
      </c>
      <c r="BF107" s="161">
        <f t="shared" si="5"/>
        <v>0</v>
      </c>
      <c r="BG107" s="161">
        <f t="shared" si="6"/>
        <v>0</v>
      </c>
      <c r="BH107" s="161">
        <f t="shared" si="7"/>
        <v>0</v>
      </c>
      <c r="BI107" s="161">
        <f t="shared" si="8"/>
        <v>0</v>
      </c>
      <c r="BJ107" s="15" t="s">
        <v>84</v>
      </c>
      <c r="BK107" s="161">
        <f t="shared" si="9"/>
        <v>0</v>
      </c>
      <c r="BL107" s="15" t="s">
        <v>182</v>
      </c>
      <c r="BM107" s="160" t="s">
        <v>744</v>
      </c>
    </row>
    <row r="108" spans="1:65" s="2" customFormat="1" ht="24">
      <c r="A108" s="32"/>
      <c r="B108" s="33"/>
      <c r="C108" s="149" t="s">
        <v>210</v>
      </c>
      <c r="D108" s="149" t="s">
        <v>177</v>
      </c>
      <c r="E108" s="150" t="s">
        <v>745</v>
      </c>
      <c r="F108" s="151" t="s">
        <v>746</v>
      </c>
      <c r="G108" s="152" t="s">
        <v>222</v>
      </c>
      <c r="H108" s="153">
        <v>2</v>
      </c>
      <c r="I108" s="154"/>
      <c r="J108" s="155">
        <f t="shared" si="0"/>
        <v>0</v>
      </c>
      <c r="K108" s="151" t="s">
        <v>181</v>
      </c>
      <c r="L108" s="37"/>
      <c r="M108" s="156" t="s">
        <v>35</v>
      </c>
      <c r="N108" s="157" t="s">
        <v>47</v>
      </c>
      <c r="O108" s="62"/>
      <c r="P108" s="158">
        <f t="shared" si="1"/>
        <v>0</v>
      </c>
      <c r="Q108" s="158">
        <v>0</v>
      </c>
      <c r="R108" s="158">
        <f t="shared" si="2"/>
        <v>0</v>
      </c>
      <c r="S108" s="158">
        <v>0</v>
      </c>
      <c r="T108" s="159">
        <f t="shared" si="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60" t="s">
        <v>182</v>
      </c>
      <c r="AT108" s="160" t="s">
        <v>177</v>
      </c>
      <c r="AU108" s="160" t="s">
        <v>84</v>
      </c>
      <c r="AY108" s="15" t="s">
        <v>183</v>
      </c>
      <c r="BE108" s="161">
        <f t="shared" si="4"/>
        <v>0</v>
      </c>
      <c r="BF108" s="161">
        <f t="shared" si="5"/>
        <v>0</v>
      </c>
      <c r="BG108" s="161">
        <f t="shared" si="6"/>
        <v>0</v>
      </c>
      <c r="BH108" s="161">
        <f t="shared" si="7"/>
        <v>0</v>
      </c>
      <c r="BI108" s="161">
        <f t="shared" si="8"/>
        <v>0</v>
      </c>
      <c r="BJ108" s="15" t="s">
        <v>84</v>
      </c>
      <c r="BK108" s="161">
        <f t="shared" si="9"/>
        <v>0</v>
      </c>
      <c r="BL108" s="15" t="s">
        <v>182</v>
      </c>
      <c r="BM108" s="160" t="s">
        <v>747</v>
      </c>
    </row>
    <row r="109" spans="1:65" s="2" customFormat="1" ht="24">
      <c r="A109" s="32"/>
      <c r="B109" s="33"/>
      <c r="C109" s="149" t="s">
        <v>7</v>
      </c>
      <c r="D109" s="149" t="s">
        <v>177</v>
      </c>
      <c r="E109" s="150" t="s">
        <v>748</v>
      </c>
      <c r="F109" s="151" t="s">
        <v>749</v>
      </c>
      <c r="G109" s="152" t="s">
        <v>222</v>
      </c>
      <c r="H109" s="153">
        <v>1</v>
      </c>
      <c r="I109" s="154"/>
      <c r="J109" s="155">
        <f t="shared" si="0"/>
        <v>0</v>
      </c>
      <c r="K109" s="151" t="s">
        <v>181</v>
      </c>
      <c r="L109" s="37"/>
      <c r="M109" s="156" t="s">
        <v>35</v>
      </c>
      <c r="N109" s="157" t="s">
        <v>47</v>
      </c>
      <c r="O109" s="62"/>
      <c r="P109" s="158">
        <f t="shared" si="1"/>
        <v>0</v>
      </c>
      <c r="Q109" s="158">
        <v>0</v>
      </c>
      <c r="R109" s="158">
        <f t="shared" si="2"/>
        <v>0</v>
      </c>
      <c r="S109" s="158">
        <v>0</v>
      </c>
      <c r="T109" s="159">
        <f t="shared" si="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60" t="s">
        <v>182</v>
      </c>
      <c r="AT109" s="160" t="s">
        <v>177</v>
      </c>
      <c r="AU109" s="160" t="s">
        <v>84</v>
      </c>
      <c r="AY109" s="15" t="s">
        <v>183</v>
      </c>
      <c r="BE109" s="161">
        <f t="shared" si="4"/>
        <v>0</v>
      </c>
      <c r="BF109" s="161">
        <f t="shared" si="5"/>
        <v>0</v>
      </c>
      <c r="BG109" s="161">
        <f t="shared" si="6"/>
        <v>0</v>
      </c>
      <c r="BH109" s="161">
        <f t="shared" si="7"/>
        <v>0</v>
      </c>
      <c r="BI109" s="161">
        <f t="shared" si="8"/>
        <v>0</v>
      </c>
      <c r="BJ109" s="15" t="s">
        <v>84</v>
      </c>
      <c r="BK109" s="161">
        <f t="shared" si="9"/>
        <v>0</v>
      </c>
      <c r="BL109" s="15" t="s">
        <v>182</v>
      </c>
      <c r="BM109" s="160" t="s">
        <v>750</v>
      </c>
    </row>
    <row r="110" spans="1:65" s="2" customFormat="1" ht="66.75" customHeight="1">
      <c r="A110" s="32"/>
      <c r="B110" s="33"/>
      <c r="C110" s="149" t="s">
        <v>214</v>
      </c>
      <c r="D110" s="149" t="s">
        <v>177</v>
      </c>
      <c r="E110" s="150" t="s">
        <v>751</v>
      </c>
      <c r="F110" s="151" t="s">
        <v>752</v>
      </c>
      <c r="G110" s="152" t="s">
        <v>222</v>
      </c>
      <c r="H110" s="153">
        <v>2</v>
      </c>
      <c r="I110" s="154"/>
      <c r="J110" s="155">
        <f t="shared" si="0"/>
        <v>0</v>
      </c>
      <c r="K110" s="151" t="s">
        <v>181</v>
      </c>
      <c r="L110" s="37"/>
      <c r="M110" s="156" t="s">
        <v>35</v>
      </c>
      <c r="N110" s="157" t="s">
        <v>47</v>
      </c>
      <c r="O110" s="62"/>
      <c r="P110" s="158">
        <f t="shared" si="1"/>
        <v>0</v>
      </c>
      <c r="Q110" s="158">
        <v>0</v>
      </c>
      <c r="R110" s="158">
        <f t="shared" si="2"/>
        <v>0</v>
      </c>
      <c r="S110" s="158">
        <v>0</v>
      </c>
      <c r="T110" s="159">
        <f t="shared" si="3"/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60" t="s">
        <v>182</v>
      </c>
      <c r="AT110" s="160" t="s">
        <v>177</v>
      </c>
      <c r="AU110" s="160" t="s">
        <v>84</v>
      </c>
      <c r="AY110" s="15" t="s">
        <v>183</v>
      </c>
      <c r="BE110" s="161">
        <f t="shared" si="4"/>
        <v>0</v>
      </c>
      <c r="BF110" s="161">
        <f t="shared" si="5"/>
        <v>0</v>
      </c>
      <c r="BG110" s="161">
        <f t="shared" si="6"/>
        <v>0</v>
      </c>
      <c r="BH110" s="161">
        <f t="shared" si="7"/>
        <v>0</v>
      </c>
      <c r="BI110" s="161">
        <f t="shared" si="8"/>
        <v>0</v>
      </c>
      <c r="BJ110" s="15" t="s">
        <v>84</v>
      </c>
      <c r="BK110" s="161">
        <f t="shared" si="9"/>
        <v>0</v>
      </c>
      <c r="BL110" s="15" t="s">
        <v>182</v>
      </c>
      <c r="BM110" s="160" t="s">
        <v>753</v>
      </c>
    </row>
    <row r="111" spans="1:65" s="2" customFormat="1" ht="33" customHeight="1">
      <c r="A111" s="32"/>
      <c r="B111" s="33"/>
      <c r="C111" s="149" t="s">
        <v>255</v>
      </c>
      <c r="D111" s="149" t="s">
        <v>177</v>
      </c>
      <c r="E111" s="150" t="s">
        <v>754</v>
      </c>
      <c r="F111" s="151" t="s">
        <v>755</v>
      </c>
      <c r="G111" s="152" t="s">
        <v>222</v>
      </c>
      <c r="H111" s="153">
        <v>1</v>
      </c>
      <c r="I111" s="154"/>
      <c r="J111" s="155">
        <f t="shared" si="0"/>
        <v>0</v>
      </c>
      <c r="K111" s="151" t="s">
        <v>181</v>
      </c>
      <c r="L111" s="37"/>
      <c r="M111" s="156" t="s">
        <v>35</v>
      </c>
      <c r="N111" s="157" t="s">
        <v>47</v>
      </c>
      <c r="O111" s="62"/>
      <c r="P111" s="158">
        <f t="shared" si="1"/>
        <v>0</v>
      </c>
      <c r="Q111" s="158">
        <v>0</v>
      </c>
      <c r="R111" s="158">
        <f t="shared" si="2"/>
        <v>0</v>
      </c>
      <c r="S111" s="158">
        <v>0</v>
      </c>
      <c r="T111" s="159">
        <f t="shared" si="3"/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60" t="s">
        <v>182</v>
      </c>
      <c r="AT111" s="160" t="s">
        <v>177</v>
      </c>
      <c r="AU111" s="160" t="s">
        <v>84</v>
      </c>
      <c r="AY111" s="15" t="s">
        <v>183</v>
      </c>
      <c r="BE111" s="161">
        <f t="shared" si="4"/>
        <v>0</v>
      </c>
      <c r="BF111" s="161">
        <f t="shared" si="5"/>
        <v>0</v>
      </c>
      <c r="BG111" s="161">
        <f t="shared" si="6"/>
        <v>0</v>
      </c>
      <c r="BH111" s="161">
        <f t="shared" si="7"/>
        <v>0</v>
      </c>
      <c r="BI111" s="161">
        <f t="shared" si="8"/>
        <v>0</v>
      </c>
      <c r="BJ111" s="15" t="s">
        <v>84</v>
      </c>
      <c r="BK111" s="161">
        <f t="shared" si="9"/>
        <v>0</v>
      </c>
      <c r="BL111" s="15" t="s">
        <v>182</v>
      </c>
      <c r="BM111" s="160" t="s">
        <v>756</v>
      </c>
    </row>
    <row r="112" spans="1:65" s="2" customFormat="1" ht="24">
      <c r="A112" s="32"/>
      <c r="B112" s="33"/>
      <c r="C112" s="149" t="s">
        <v>218</v>
      </c>
      <c r="D112" s="149" t="s">
        <v>177</v>
      </c>
      <c r="E112" s="150" t="s">
        <v>757</v>
      </c>
      <c r="F112" s="151" t="s">
        <v>758</v>
      </c>
      <c r="G112" s="152" t="s">
        <v>222</v>
      </c>
      <c r="H112" s="153">
        <v>1</v>
      </c>
      <c r="I112" s="154"/>
      <c r="J112" s="155">
        <f t="shared" si="0"/>
        <v>0</v>
      </c>
      <c r="K112" s="151" t="s">
        <v>181</v>
      </c>
      <c r="L112" s="37"/>
      <c r="M112" s="156" t="s">
        <v>35</v>
      </c>
      <c r="N112" s="157" t="s">
        <v>47</v>
      </c>
      <c r="O112" s="62"/>
      <c r="P112" s="158">
        <f t="shared" si="1"/>
        <v>0</v>
      </c>
      <c r="Q112" s="158">
        <v>0</v>
      </c>
      <c r="R112" s="158">
        <f t="shared" si="2"/>
        <v>0</v>
      </c>
      <c r="S112" s="158">
        <v>0</v>
      </c>
      <c r="T112" s="159">
        <f t="shared" si="3"/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60" t="s">
        <v>759</v>
      </c>
      <c r="AT112" s="160" t="s">
        <v>177</v>
      </c>
      <c r="AU112" s="160" t="s">
        <v>84</v>
      </c>
      <c r="AY112" s="15" t="s">
        <v>183</v>
      </c>
      <c r="BE112" s="161">
        <f t="shared" si="4"/>
        <v>0</v>
      </c>
      <c r="BF112" s="161">
        <f t="shared" si="5"/>
        <v>0</v>
      </c>
      <c r="BG112" s="161">
        <f t="shared" si="6"/>
        <v>0</v>
      </c>
      <c r="BH112" s="161">
        <f t="shared" si="7"/>
        <v>0</v>
      </c>
      <c r="BI112" s="161">
        <f t="shared" si="8"/>
        <v>0</v>
      </c>
      <c r="BJ112" s="15" t="s">
        <v>84</v>
      </c>
      <c r="BK112" s="161">
        <f t="shared" si="9"/>
        <v>0</v>
      </c>
      <c r="BL112" s="15" t="s">
        <v>759</v>
      </c>
      <c r="BM112" s="160" t="s">
        <v>760</v>
      </c>
    </row>
    <row r="113" spans="1:65" s="2" customFormat="1" ht="16.5" customHeight="1">
      <c r="A113" s="32"/>
      <c r="B113" s="33"/>
      <c r="C113" s="149" t="s">
        <v>263</v>
      </c>
      <c r="D113" s="149" t="s">
        <v>177</v>
      </c>
      <c r="E113" s="150" t="s">
        <v>761</v>
      </c>
      <c r="F113" s="151" t="s">
        <v>762</v>
      </c>
      <c r="G113" s="152" t="s">
        <v>222</v>
      </c>
      <c r="H113" s="153">
        <v>1</v>
      </c>
      <c r="I113" s="154"/>
      <c r="J113" s="155">
        <f t="shared" si="0"/>
        <v>0</v>
      </c>
      <c r="K113" s="151" t="s">
        <v>181</v>
      </c>
      <c r="L113" s="37"/>
      <c r="M113" s="156" t="s">
        <v>35</v>
      </c>
      <c r="N113" s="157" t="s">
        <v>47</v>
      </c>
      <c r="O113" s="62"/>
      <c r="P113" s="158">
        <f t="shared" si="1"/>
        <v>0</v>
      </c>
      <c r="Q113" s="158">
        <v>0</v>
      </c>
      <c r="R113" s="158">
        <f t="shared" si="2"/>
        <v>0</v>
      </c>
      <c r="S113" s="158">
        <v>0</v>
      </c>
      <c r="T113" s="159">
        <f t="shared" si="3"/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60" t="s">
        <v>759</v>
      </c>
      <c r="AT113" s="160" t="s">
        <v>177</v>
      </c>
      <c r="AU113" s="160" t="s">
        <v>84</v>
      </c>
      <c r="AY113" s="15" t="s">
        <v>183</v>
      </c>
      <c r="BE113" s="161">
        <f t="shared" si="4"/>
        <v>0</v>
      </c>
      <c r="BF113" s="161">
        <f t="shared" si="5"/>
        <v>0</v>
      </c>
      <c r="BG113" s="161">
        <f t="shared" si="6"/>
        <v>0</v>
      </c>
      <c r="BH113" s="161">
        <f t="shared" si="7"/>
        <v>0</v>
      </c>
      <c r="BI113" s="161">
        <f t="shared" si="8"/>
        <v>0</v>
      </c>
      <c r="BJ113" s="15" t="s">
        <v>84</v>
      </c>
      <c r="BK113" s="161">
        <f t="shared" si="9"/>
        <v>0</v>
      </c>
      <c r="BL113" s="15" t="s">
        <v>759</v>
      </c>
      <c r="BM113" s="160" t="s">
        <v>763</v>
      </c>
    </row>
    <row r="114" spans="1:65" s="2" customFormat="1" ht="24">
      <c r="A114" s="32"/>
      <c r="B114" s="33"/>
      <c r="C114" s="149" t="s">
        <v>223</v>
      </c>
      <c r="D114" s="149" t="s">
        <v>177</v>
      </c>
      <c r="E114" s="150" t="s">
        <v>764</v>
      </c>
      <c r="F114" s="151" t="s">
        <v>765</v>
      </c>
      <c r="G114" s="152" t="s">
        <v>189</v>
      </c>
      <c r="H114" s="153">
        <v>5</v>
      </c>
      <c r="I114" s="154"/>
      <c r="J114" s="155">
        <f t="shared" si="0"/>
        <v>0</v>
      </c>
      <c r="K114" s="151" t="s">
        <v>766</v>
      </c>
      <c r="L114" s="37"/>
      <c r="M114" s="156" t="s">
        <v>35</v>
      </c>
      <c r="N114" s="157" t="s">
        <v>47</v>
      </c>
      <c r="O114" s="62"/>
      <c r="P114" s="158">
        <f t="shared" si="1"/>
        <v>0</v>
      </c>
      <c r="Q114" s="158">
        <v>0</v>
      </c>
      <c r="R114" s="158">
        <f t="shared" si="2"/>
        <v>0</v>
      </c>
      <c r="S114" s="158">
        <v>0</v>
      </c>
      <c r="T114" s="159">
        <f t="shared" si="3"/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60" t="s">
        <v>759</v>
      </c>
      <c r="AT114" s="160" t="s">
        <v>177</v>
      </c>
      <c r="AU114" s="160" t="s">
        <v>84</v>
      </c>
      <c r="AY114" s="15" t="s">
        <v>183</v>
      </c>
      <c r="BE114" s="161">
        <f t="shared" si="4"/>
        <v>0</v>
      </c>
      <c r="BF114" s="161">
        <f t="shared" si="5"/>
        <v>0</v>
      </c>
      <c r="BG114" s="161">
        <f t="shared" si="6"/>
        <v>0</v>
      </c>
      <c r="BH114" s="161">
        <f t="shared" si="7"/>
        <v>0</v>
      </c>
      <c r="BI114" s="161">
        <f t="shared" si="8"/>
        <v>0</v>
      </c>
      <c r="BJ114" s="15" t="s">
        <v>84</v>
      </c>
      <c r="BK114" s="161">
        <f t="shared" si="9"/>
        <v>0</v>
      </c>
      <c r="BL114" s="15" t="s">
        <v>759</v>
      </c>
      <c r="BM114" s="160" t="s">
        <v>767</v>
      </c>
    </row>
    <row r="115" spans="1:65" s="2" customFormat="1" ht="24">
      <c r="A115" s="32"/>
      <c r="B115" s="33"/>
      <c r="C115" s="149" t="s">
        <v>271</v>
      </c>
      <c r="D115" s="149" t="s">
        <v>177</v>
      </c>
      <c r="E115" s="150" t="s">
        <v>768</v>
      </c>
      <c r="F115" s="151" t="s">
        <v>769</v>
      </c>
      <c r="G115" s="152" t="s">
        <v>189</v>
      </c>
      <c r="H115" s="153">
        <v>10</v>
      </c>
      <c r="I115" s="154"/>
      <c r="J115" s="155">
        <f t="shared" si="0"/>
        <v>0</v>
      </c>
      <c r="K115" s="151" t="s">
        <v>766</v>
      </c>
      <c r="L115" s="37"/>
      <c r="M115" s="156" t="s">
        <v>35</v>
      </c>
      <c r="N115" s="157" t="s">
        <v>47</v>
      </c>
      <c r="O115" s="62"/>
      <c r="P115" s="158">
        <f t="shared" si="1"/>
        <v>0</v>
      </c>
      <c r="Q115" s="158">
        <v>0</v>
      </c>
      <c r="R115" s="158">
        <f t="shared" si="2"/>
        <v>0</v>
      </c>
      <c r="S115" s="158">
        <v>0</v>
      </c>
      <c r="T115" s="159">
        <f t="shared" si="3"/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60" t="s">
        <v>759</v>
      </c>
      <c r="AT115" s="160" t="s">
        <v>177</v>
      </c>
      <c r="AU115" s="160" t="s">
        <v>84</v>
      </c>
      <c r="AY115" s="15" t="s">
        <v>183</v>
      </c>
      <c r="BE115" s="161">
        <f t="shared" si="4"/>
        <v>0</v>
      </c>
      <c r="BF115" s="161">
        <f t="shared" si="5"/>
        <v>0</v>
      </c>
      <c r="BG115" s="161">
        <f t="shared" si="6"/>
        <v>0</v>
      </c>
      <c r="BH115" s="161">
        <f t="shared" si="7"/>
        <v>0</v>
      </c>
      <c r="BI115" s="161">
        <f t="shared" si="8"/>
        <v>0</v>
      </c>
      <c r="BJ115" s="15" t="s">
        <v>84</v>
      </c>
      <c r="BK115" s="161">
        <f t="shared" si="9"/>
        <v>0</v>
      </c>
      <c r="BL115" s="15" t="s">
        <v>759</v>
      </c>
      <c r="BM115" s="160" t="s">
        <v>770</v>
      </c>
    </row>
    <row r="116" spans="1:65" s="2" customFormat="1" ht="33" customHeight="1">
      <c r="A116" s="32"/>
      <c r="B116" s="33"/>
      <c r="C116" s="149" t="s">
        <v>275</v>
      </c>
      <c r="D116" s="149" t="s">
        <v>177</v>
      </c>
      <c r="E116" s="150" t="s">
        <v>771</v>
      </c>
      <c r="F116" s="151" t="s">
        <v>772</v>
      </c>
      <c r="G116" s="152" t="s">
        <v>189</v>
      </c>
      <c r="H116" s="153">
        <v>2</v>
      </c>
      <c r="I116" s="154"/>
      <c r="J116" s="155">
        <f t="shared" si="0"/>
        <v>0</v>
      </c>
      <c r="K116" s="151" t="s">
        <v>766</v>
      </c>
      <c r="L116" s="37"/>
      <c r="M116" s="156" t="s">
        <v>35</v>
      </c>
      <c r="N116" s="157" t="s">
        <v>47</v>
      </c>
      <c r="O116" s="62"/>
      <c r="P116" s="158">
        <f t="shared" si="1"/>
        <v>0</v>
      </c>
      <c r="Q116" s="158">
        <v>0</v>
      </c>
      <c r="R116" s="158">
        <f t="shared" si="2"/>
        <v>0</v>
      </c>
      <c r="S116" s="158">
        <v>0</v>
      </c>
      <c r="T116" s="159">
        <f t="shared" si="3"/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60" t="s">
        <v>759</v>
      </c>
      <c r="AT116" s="160" t="s">
        <v>177</v>
      </c>
      <c r="AU116" s="160" t="s">
        <v>84</v>
      </c>
      <c r="AY116" s="15" t="s">
        <v>183</v>
      </c>
      <c r="BE116" s="161">
        <f t="shared" si="4"/>
        <v>0</v>
      </c>
      <c r="BF116" s="161">
        <f t="shared" si="5"/>
        <v>0</v>
      </c>
      <c r="BG116" s="161">
        <f t="shared" si="6"/>
        <v>0</v>
      </c>
      <c r="BH116" s="161">
        <f t="shared" si="7"/>
        <v>0</v>
      </c>
      <c r="BI116" s="161">
        <f t="shared" si="8"/>
        <v>0</v>
      </c>
      <c r="BJ116" s="15" t="s">
        <v>84</v>
      </c>
      <c r="BK116" s="161">
        <f t="shared" si="9"/>
        <v>0</v>
      </c>
      <c r="BL116" s="15" t="s">
        <v>759</v>
      </c>
      <c r="BM116" s="160" t="s">
        <v>773</v>
      </c>
    </row>
    <row r="117" spans="1:65" s="2" customFormat="1" ht="33" customHeight="1">
      <c r="A117" s="32"/>
      <c r="B117" s="33"/>
      <c r="C117" s="149" t="s">
        <v>279</v>
      </c>
      <c r="D117" s="149" t="s">
        <v>177</v>
      </c>
      <c r="E117" s="150" t="s">
        <v>774</v>
      </c>
      <c r="F117" s="151" t="s">
        <v>775</v>
      </c>
      <c r="G117" s="152" t="s">
        <v>222</v>
      </c>
      <c r="H117" s="153">
        <v>1</v>
      </c>
      <c r="I117" s="154"/>
      <c r="J117" s="155">
        <f t="shared" si="0"/>
        <v>0</v>
      </c>
      <c r="K117" s="151" t="s">
        <v>181</v>
      </c>
      <c r="L117" s="37"/>
      <c r="M117" s="156" t="s">
        <v>35</v>
      </c>
      <c r="N117" s="157" t="s">
        <v>47</v>
      </c>
      <c r="O117" s="62"/>
      <c r="P117" s="158">
        <f t="shared" si="1"/>
        <v>0</v>
      </c>
      <c r="Q117" s="158">
        <v>0</v>
      </c>
      <c r="R117" s="158">
        <f t="shared" si="2"/>
        <v>0</v>
      </c>
      <c r="S117" s="158">
        <v>0</v>
      </c>
      <c r="T117" s="159">
        <f t="shared" si="3"/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60" t="s">
        <v>759</v>
      </c>
      <c r="AT117" s="160" t="s">
        <v>177</v>
      </c>
      <c r="AU117" s="160" t="s">
        <v>84</v>
      </c>
      <c r="AY117" s="15" t="s">
        <v>183</v>
      </c>
      <c r="BE117" s="161">
        <f t="shared" si="4"/>
        <v>0</v>
      </c>
      <c r="BF117" s="161">
        <f t="shared" si="5"/>
        <v>0</v>
      </c>
      <c r="BG117" s="161">
        <f t="shared" si="6"/>
        <v>0</v>
      </c>
      <c r="BH117" s="161">
        <f t="shared" si="7"/>
        <v>0</v>
      </c>
      <c r="BI117" s="161">
        <f t="shared" si="8"/>
        <v>0</v>
      </c>
      <c r="BJ117" s="15" t="s">
        <v>84</v>
      </c>
      <c r="BK117" s="161">
        <f t="shared" si="9"/>
        <v>0</v>
      </c>
      <c r="BL117" s="15" t="s">
        <v>759</v>
      </c>
      <c r="BM117" s="160" t="s">
        <v>776</v>
      </c>
    </row>
    <row r="118" spans="1:65" s="2" customFormat="1" ht="66.75" customHeight="1">
      <c r="A118" s="32"/>
      <c r="B118" s="33"/>
      <c r="C118" s="149" t="s">
        <v>227</v>
      </c>
      <c r="D118" s="149" t="s">
        <v>177</v>
      </c>
      <c r="E118" s="150" t="s">
        <v>777</v>
      </c>
      <c r="F118" s="151" t="s">
        <v>778</v>
      </c>
      <c r="G118" s="152" t="s">
        <v>208</v>
      </c>
      <c r="H118" s="153">
        <v>3</v>
      </c>
      <c r="I118" s="154"/>
      <c r="J118" s="155">
        <f t="shared" si="0"/>
        <v>0</v>
      </c>
      <c r="K118" s="151" t="s">
        <v>181</v>
      </c>
      <c r="L118" s="37"/>
      <c r="M118" s="156" t="s">
        <v>35</v>
      </c>
      <c r="N118" s="157" t="s">
        <v>47</v>
      </c>
      <c r="O118" s="62"/>
      <c r="P118" s="158">
        <f t="shared" si="1"/>
        <v>0</v>
      </c>
      <c r="Q118" s="158">
        <v>0</v>
      </c>
      <c r="R118" s="158">
        <f t="shared" si="2"/>
        <v>0</v>
      </c>
      <c r="S118" s="158">
        <v>0</v>
      </c>
      <c r="T118" s="159">
        <f t="shared" si="3"/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60" t="s">
        <v>759</v>
      </c>
      <c r="AT118" s="160" t="s">
        <v>177</v>
      </c>
      <c r="AU118" s="160" t="s">
        <v>84</v>
      </c>
      <c r="AY118" s="15" t="s">
        <v>183</v>
      </c>
      <c r="BE118" s="161">
        <f t="shared" si="4"/>
        <v>0</v>
      </c>
      <c r="BF118" s="161">
        <f t="shared" si="5"/>
        <v>0</v>
      </c>
      <c r="BG118" s="161">
        <f t="shared" si="6"/>
        <v>0</v>
      </c>
      <c r="BH118" s="161">
        <f t="shared" si="7"/>
        <v>0</v>
      </c>
      <c r="BI118" s="161">
        <f t="shared" si="8"/>
        <v>0</v>
      </c>
      <c r="BJ118" s="15" t="s">
        <v>84</v>
      </c>
      <c r="BK118" s="161">
        <f t="shared" si="9"/>
        <v>0</v>
      </c>
      <c r="BL118" s="15" t="s">
        <v>759</v>
      </c>
      <c r="BM118" s="160" t="s">
        <v>779</v>
      </c>
    </row>
    <row r="119" spans="1:65" s="2" customFormat="1" ht="44.25" customHeight="1">
      <c r="A119" s="32"/>
      <c r="B119" s="33"/>
      <c r="C119" s="149" t="s">
        <v>402</v>
      </c>
      <c r="D119" s="149" t="s">
        <v>177</v>
      </c>
      <c r="E119" s="150" t="s">
        <v>488</v>
      </c>
      <c r="F119" s="151" t="s">
        <v>489</v>
      </c>
      <c r="G119" s="152" t="s">
        <v>222</v>
      </c>
      <c r="H119" s="153">
        <v>1</v>
      </c>
      <c r="I119" s="154"/>
      <c r="J119" s="155">
        <f t="shared" si="0"/>
        <v>0</v>
      </c>
      <c r="K119" s="151" t="s">
        <v>181</v>
      </c>
      <c r="L119" s="37"/>
      <c r="M119" s="156" t="s">
        <v>35</v>
      </c>
      <c r="N119" s="157" t="s">
        <v>47</v>
      </c>
      <c r="O119" s="62"/>
      <c r="P119" s="158">
        <f t="shared" si="1"/>
        <v>0</v>
      </c>
      <c r="Q119" s="158">
        <v>0</v>
      </c>
      <c r="R119" s="158">
        <f t="shared" si="2"/>
        <v>0</v>
      </c>
      <c r="S119" s="158">
        <v>0</v>
      </c>
      <c r="T119" s="159">
        <f t="shared" si="3"/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60" t="s">
        <v>759</v>
      </c>
      <c r="AT119" s="160" t="s">
        <v>177</v>
      </c>
      <c r="AU119" s="160" t="s">
        <v>84</v>
      </c>
      <c r="AY119" s="15" t="s">
        <v>183</v>
      </c>
      <c r="BE119" s="161">
        <f t="shared" si="4"/>
        <v>0</v>
      </c>
      <c r="BF119" s="161">
        <f t="shared" si="5"/>
        <v>0</v>
      </c>
      <c r="BG119" s="161">
        <f t="shared" si="6"/>
        <v>0</v>
      </c>
      <c r="BH119" s="161">
        <f t="shared" si="7"/>
        <v>0</v>
      </c>
      <c r="BI119" s="161">
        <f t="shared" si="8"/>
        <v>0</v>
      </c>
      <c r="BJ119" s="15" t="s">
        <v>84</v>
      </c>
      <c r="BK119" s="161">
        <f t="shared" si="9"/>
        <v>0</v>
      </c>
      <c r="BL119" s="15" t="s">
        <v>759</v>
      </c>
      <c r="BM119" s="160" t="s">
        <v>780</v>
      </c>
    </row>
    <row r="120" spans="1:65" s="2" customFormat="1" ht="44.25" customHeight="1">
      <c r="A120" s="32"/>
      <c r="B120" s="33"/>
      <c r="C120" s="149" t="s">
        <v>232</v>
      </c>
      <c r="D120" s="149" t="s">
        <v>177</v>
      </c>
      <c r="E120" s="150" t="s">
        <v>454</v>
      </c>
      <c r="F120" s="151" t="s">
        <v>455</v>
      </c>
      <c r="G120" s="152" t="s">
        <v>208</v>
      </c>
      <c r="H120" s="153">
        <v>3</v>
      </c>
      <c r="I120" s="154"/>
      <c r="J120" s="155">
        <f t="shared" si="0"/>
        <v>0</v>
      </c>
      <c r="K120" s="151" t="s">
        <v>181</v>
      </c>
      <c r="L120" s="37"/>
      <c r="M120" s="156" t="s">
        <v>35</v>
      </c>
      <c r="N120" s="157" t="s">
        <v>47</v>
      </c>
      <c r="O120" s="62"/>
      <c r="P120" s="158">
        <f t="shared" si="1"/>
        <v>0</v>
      </c>
      <c r="Q120" s="158">
        <v>0</v>
      </c>
      <c r="R120" s="158">
        <f t="shared" si="2"/>
        <v>0</v>
      </c>
      <c r="S120" s="158">
        <v>0</v>
      </c>
      <c r="T120" s="159">
        <f t="shared" si="3"/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60" t="s">
        <v>759</v>
      </c>
      <c r="AT120" s="160" t="s">
        <v>177</v>
      </c>
      <c r="AU120" s="160" t="s">
        <v>84</v>
      </c>
      <c r="AY120" s="15" t="s">
        <v>183</v>
      </c>
      <c r="BE120" s="161">
        <f t="shared" si="4"/>
        <v>0</v>
      </c>
      <c r="BF120" s="161">
        <f t="shared" si="5"/>
        <v>0</v>
      </c>
      <c r="BG120" s="161">
        <f t="shared" si="6"/>
        <v>0</v>
      </c>
      <c r="BH120" s="161">
        <f t="shared" si="7"/>
        <v>0</v>
      </c>
      <c r="BI120" s="161">
        <f t="shared" si="8"/>
        <v>0</v>
      </c>
      <c r="BJ120" s="15" t="s">
        <v>84</v>
      </c>
      <c r="BK120" s="161">
        <f t="shared" si="9"/>
        <v>0</v>
      </c>
      <c r="BL120" s="15" t="s">
        <v>759</v>
      </c>
      <c r="BM120" s="160" t="s">
        <v>781</v>
      </c>
    </row>
    <row r="121" spans="1:65" s="2" customFormat="1" ht="66.75" customHeight="1">
      <c r="A121" s="32"/>
      <c r="B121" s="33"/>
      <c r="C121" s="149" t="s">
        <v>407</v>
      </c>
      <c r="D121" s="149" t="s">
        <v>177</v>
      </c>
      <c r="E121" s="150" t="s">
        <v>299</v>
      </c>
      <c r="F121" s="151" t="s">
        <v>300</v>
      </c>
      <c r="G121" s="152" t="s">
        <v>222</v>
      </c>
      <c r="H121" s="153">
        <v>2</v>
      </c>
      <c r="I121" s="154"/>
      <c r="J121" s="155">
        <f t="shared" si="0"/>
        <v>0</v>
      </c>
      <c r="K121" s="151" t="s">
        <v>181</v>
      </c>
      <c r="L121" s="37"/>
      <c r="M121" s="156" t="s">
        <v>35</v>
      </c>
      <c r="N121" s="157" t="s">
        <v>47</v>
      </c>
      <c r="O121" s="62"/>
      <c r="P121" s="158">
        <f t="shared" si="1"/>
        <v>0</v>
      </c>
      <c r="Q121" s="158">
        <v>0</v>
      </c>
      <c r="R121" s="158">
        <f t="shared" si="2"/>
        <v>0</v>
      </c>
      <c r="S121" s="158">
        <v>0</v>
      </c>
      <c r="T121" s="159">
        <f t="shared" si="3"/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60" t="s">
        <v>759</v>
      </c>
      <c r="AT121" s="160" t="s">
        <v>177</v>
      </c>
      <c r="AU121" s="160" t="s">
        <v>84</v>
      </c>
      <c r="AY121" s="15" t="s">
        <v>183</v>
      </c>
      <c r="BE121" s="161">
        <f t="shared" si="4"/>
        <v>0</v>
      </c>
      <c r="BF121" s="161">
        <f t="shared" si="5"/>
        <v>0</v>
      </c>
      <c r="BG121" s="161">
        <f t="shared" si="6"/>
        <v>0</v>
      </c>
      <c r="BH121" s="161">
        <f t="shared" si="7"/>
        <v>0</v>
      </c>
      <c r="BI121" s="161">
        <f t="shared" si="8"/>
        <v>0</v>
      </c>
      <c r="BJ121" s="15" t="s">
        <v>84</v>
      </c>
      <c r="BK121" s="161">
        <f t="shared" si="9"/>
        <v>0</v>
      </c>
      <c r="BL121" s="15" t="s">
        <v>759</v>
      </c>
      <c r="BM121" s="160" t="s">
        <v>782</v>
      </c>
    </row>
    <row r="122" spans="1:65" s="11" customFormat="1" ht="25.9" customHeight="1">
      <c r="B122" s="194"/>
      <c r="C122" s="195"/>
      <c r="D122" s="196" t="s">
        <v>75</v>
      </c>
      <c r="E122" s="197" t="s">
        <v>783</v>
      </c>
      <c r="F122" s="197" t="s">
        <v>784</v>
      </c>
      <c r="G122" s="195"/>
      <c r="H122" s="195"/>
      <c r="I122" s="198"/>
      <c r="J122" s="199">
        <f>BK122</f>
        <v>0</v>
      </c>
      <c r="K122" s="195"/>
      <c r="L122" s="200"/>
      <c r="M122" s="201"/>
      <c r="N122" s="202"/>
      <c r="O122" s="202"/>
      <c r="P122" s="203">
        <f>SUM(P123:P124)</f>
        <v>0</v>
      </c>
      <c r="Q122" s="202"/>
      <c r="R122" s="203">
        <f>SUM(R123:R124)</f>
        <v>0</v>
      </c>
      <c r="S122" s="202"/>
      <c r="T122" s="204">
        <f>SUM(T123:T124)</f>
        <v>0</v>
      </c>
      <c r="AR122" s="205" t="s">
        <v>194</v>
      </c>
      <c r="AT122" s="206" t="s">
        <v>75</v>
      </c>
      <c r="AU122" s="206" t="s">
        <v>76</v>
      </c>
      <c r="AY122" s="205" t="s">
        <v>183</v>
      </c>
      <c r="BK122" s="207">
        <f>SUM(BK123:BK124)</f>
        <v>0</v>
      </c>
    </row>
    <row r="123" spans="1:65" s="2" customFormat="1" ht="16.5" customHeight="1">
      <c r="A123" s="32"/>
      <c r="B123" s="33"/>
      <c r="C123" s="149" t="s">
        <v>235</v>
      </c>
      <c r="D123" s="149" t="s">
        <v>177</v>
      </c>
      <c r="E123" s="150" t="s">
        <v>785</v>
      </c>
      <c r="F123" s="151" t="s">
        <v>786</v>
      </c>
      <c r="G123" s="152" t="s">
        <v>666</v>
      </c>
      <c r="H123" s="187"/>
      <c r="I123" s="154"/>
      <c r="J123" s="155">
        <f>ROUND(I123*H123,2)</f>
        <v>0</v>
      </c>
      <c r="K123" s="151" t="s">
        <v>181</v>
      </c>
      <c r="L123" s="37"/>
      <c r="M123" s="156" t="s">
        <v>35</v>
      </c>
      <c r="N123" s="157" t="s">
        <v>47</v>
      </c>
      <c r="O123" s="62"/>
      <c r="P123" s="158">
        <f>O123*H123</f>
        <v>0</v>
      </c>
      <c r="Q123" s="158">
        <v>0</v>
      </c>
      <c r="R123" s="158">
        <f>Q123*H123</f>
        <v>0</v>
      </c>
      <c r="S123" s="158">
        <v>0</v>
      </c>
      <c r="T123" s="159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60" t="s">
        <v>182</v>
      </c>
      <c r="AT123" s="160" t="s">
        <v>177</v>
      </c>
      <c r="AU123" s="160" t="s">
        <v>84</v>
      </c>
      <c r="AY123" s="15" t="s">
        <v>183</v>
      </c>
      <c r="BE123" s="161">
        <f>IF(N123="základní",J123,0)</f>
        <v>0</v>
      </c>
      <c r="BF123" s="161">
        <f>IF(N123="snížená",J123,0)</f>
        <v>0</v>
      </c>
      <c r="BG123" s="161">
        <f>IF(N123="zákl. přenesená",J123,0)</f>
        <v>0</v>
      </c>
      <c r="BH123" s="161">
        <f>IF(N123="sníž. přenesená",J123,0)</f>
        <v>0</v>
      </c>
      <c r="BI123" s="161">
        <f>IF(N123="nulová",J123,0)</f>
        <v>0</v>
      </c>
      <c r="BJ123" s="15" t="s">
        <v>84</v>
      </c>
      <c r="BK123" s="161">
        <f>ROUND(I123*H123,2)</f>
        <v>0</v>
      </c>
      <c r="BL123" s="15" t="s">
        <v>182</v>
      </c>
      <c r="BM123" s="160" t="s">
        <v>787</v>
      </c>
    </row>
    <row r="124" spans="1:65" s="2" customFormat="1" ht="48">
      <c r="A124" s="32"/>
      <c r="B124" s="33"/>
      <c r="C124" s="149" t="s">
        <v>412</v>
      </c>
      <c r="D124" s="149" t="s">
        <v>177</v>
      </c>
      <c r="E124" s="150" t="s">
        <v>788</v>
      </c>
      <c r="F124" s="151" t="s">
        <v>789</v>
      </c>
      <c r="G124" s="152" t="s">
        <v>666</v>
      </c>
      <c r="H124" s="187"/>
      <c r="I124" s="154"/>
      <c r="J124" s="155">
        <f>ROUND(I124*H124,2)</f>
        <v>0</v>
      </c>
      <c r="K124" s="151" t="s">
        <v>181</v>
      </c>
      <c r="L124" s="37"/>
      <c r="M124" s="177" t="s">
        <v>35</v>
      </c>
      <c r="N124" s="178" t="s">
        <v>47</v>
      </c>
      <c r="O124" s="179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0" t="s">
        <v>182</v>
      </c>
      <c r="AT124" s="160" t="s">
        <v>177</v>
      </c>
      <c r="AU124" s="160" t="s">
        <v>84</v>
      </c>
      <c r="AY124" s="15" t="s">
        <v>183</v>
      </c>
      <c r="BE124" s="161">
        <f>IF(N124="základní",J124,0)</f>
        <v>0</v>
      </c>
      <c r="BF124" s="161">
        <f>IF(N124="snížená",J124,0)</f>
        <v>0</v>
      </c>
      <c r="BG124" s="161">
        <f>IF(N124="zákl. přenesená",J124,0)</f>
        <v>0</v>
      </c>
      <c r="BH124" s="161">
        <f>IF(N124="sníž. přenesená",J124,0)</f>
        <v>0</v>
      </c>
      <c r="BI124" s="161">
        <f>IF(N124="nulová",J124,0)</f>
        <v>0</v>
      </c>
      <c r="BJ124" s="15" t="s">
        <v>84</v>
      </c>
      <c r="BK124" s="161">
        <f>ROUND(I124*H124,2)</f>
        <v>0</v>
      </c>
      <c r="BL124" s="15" t="s">
        <v>182</v>
      </c>
      <c r="BM124" s="160" t="s">
        <v>790</v>
      </c>
    </row>
    <row r="125" spans="1:65" s="2" customFormat="1" ht="6.95" customHeight="1">
      <c r="A125" s="32"/>
      <c r="B125" s="45"/>
      <c r="C125" s="46"/>
      <c r="D125" s="46"/>
      <c r="E125" s="46"/>
      <c r="F125" s="46"/>
      <c r="G125" s="46"/>
      <c r="H125" s="46"/>
      <c r="I125" s="46"/>
      <c r="J125" s="46"/>
      <c r="K125" s="46"/>
      <c r="L125" s="37"/>
      <c r="M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</sheetData>
  <sheetProtection algorithmName="SHA-512" hashValue="3H5DBFTX1F44i+kEF+h6fCWh5Ywi+e0EfcY+yp9onac0jd5aUpb2O3d8jW3K/TzN+CAtmAhObW1VMXuP8NOTSQ==" saltValue="EMhyMHQt9CrgaeKfJX5hEUnHHueBZqcIUhlCx8++IlFDUt7qO+iXtKFZb5PSQOWWJlaP3o8K5Ow4DezYmdt4jQ==" spinCount="100000" sheet="1" objects="1" scenarios="1" formatColumns="0" formatRows="0" autoFilter="0"/>
  <autoFilter ref="C86:K124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5" t="s">
        <v>85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customHeight="1">
      <c r="B4" s="18"/>
      <c r="D4" s="108" t="s">
        <v>157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44" t="str">
        <f>'Rekapitulace stavby'!K6</f>
        <v>Oprava kolejí a výhybek v žst. Volyně.</v>
      </c>
      <c r="F7" s="345"/>
      <c r="G7" s="345"/>
      <c r="H7" s="345"/>
      <c r="L7" s="18"/>
    </row>
    <row r="8" spans="1:46" s="2" customFormat="1" ht="12" customHeight="1">
      <c r="A8" s="32"/>
      <c r="B8" s="37"/>
      <c r="C8" s="32"/>
      <c r="D8" s="110" t="s">
        <v>158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6" t="s">
        <v>159</v>
      </c>
      <c r="F9" s="347"/>
      <c r="G9" s="347"/>
      <c r="H9" s="347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19</v>
      </c>
      <c r="G11" s="32"/>
      <c r="H11" s="32"/>
      <c r="I11" s="110" t="s">
        <v>20</v>
      </c>
      <c r="J11" s="101" t="s">
        <v>21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22</v>
      </c>
      <c r="E12" s="32"/>
      <c r="F12" s="101" t="s">
        <v>23</v>
      </c>
      <c r="G12" s="32"/>
      <c r="H12" s="32"/>
      <c r="I12" s="110" t="s">
        <v>24</v>
      </c>
      <c r="J12" s="112" t="str">
        <f>'Rekapitulace stavby'!AN8</f>
        <v>18. 2. 2021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26</v>
      </c>
      <c r="E14" s="32"/>
      <c r="F14" s="32"/>
      <c r="G14" s="32"/>
      <c r="H14" s="32"/>
      <c r="I14" s="110" t="s">
        <v>27</v>
      </c>
      <c r="J14" s="101" t="str">
        <f>IF('Rekapitulace stavby'!AN10="","",'Rekapitulace stavby'!AN10)</f>
        <v>70994234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tr">
        <f>IF('Rekapitulace stavby'!E11="","",'Rekapitulace stavby'!E11)</f>
        <v xml:space="preserve">Správa železnic, státní organizace, OŘ Plzeň </v>
      </c>
      <c r="F15" s="32"/>
      <c r="G15" s="32"/>
      <c r="H15" s="32"/>
      <c r="I15" s="110" t="s">
        <v>30</v>
      </c>
      <c r="J15" s="101" t="str">
        <f>IF('Rekapitulace stavby'!AN11="","",'Rekapitulace stavby'!AN11)</f>
        <v>CZ70994234</v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32</v>
      </c>
      <c r="E17" s="32"/>
      <c r="F17" s="32"/>
      <c r="G17" s="32"/>
      <c r="H17" s="32"/>
      <c r="I17" s="110" t="s">
        <v>27</v>
      </c>
      <c r="J17" s="28" t="str">
        <f>'Rekapitulace stavby'!AN13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8" t="str">
        <f>'Rekapitulace stavby'!E14</f>
        <v>Vyplň údaj</v>
      </c>
      <c r="F18" s="349"/>
      <c r="G18" s="349"/>
      <c r="H18" s="349"/>
      <c r="I18" s="110" t="s">
        <v>30</v>
      </c>
      <c r="J18" s="28" t="str">
        <f>'Rekapitulace stavby'!AN14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34</v>
      </c>
      <c r="E20" s="32"/>
      <c r="F20" s="32"/>
      <c r="G20" s="32"/>
      <c r="H20" s="32"/>
      <c r="I20" s="110" t="s">
        <v>27</v>
      </c>
      <c r="J20" s="101" t="str">
        <f>IF('Rekapitulace stavby'!AN16="","",'Rekapitulace stavby'!AN16)</f>
        <v/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tr">
        <f>IF('Rekapitulace stavby'!E17="","",'Rekapitulace stavby'!E17)</f>
        <v xml:space="preserve"> </v>
      </c>
      <c r="F21" s="32"/>
      <c r="G21" s="32"/>
      <c r="H21" s="32"/>
      <c r="I21" s="110" t="s">
        <v>30</v>
      </c>
      <c r="J21" s="101" t="str">
        <f>IF('Rekapitulace stavby'!AN17="","",'Rekapitulace stavby'!AN17)</f>
        <v/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38</v>
      </c>
      <c r="E23" s="32"/>
      <c r="F23" s="32"/>
      <c r="G23" s="32"/>
      <c r="H23" s="32"/>
      <c r="I23" s="110" t="s">
        <v>27</v>
      </c>
      <c r="J23" s="101" t="s">
        <v>35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">
        <v>39</v>
      </c>
      <c r="F24" s="32"/>
      <c r="G24" s="32"/>
      <c r="H24" s="32"/>
      <c r="I24" s="110" t="s">
        <v>30</v>
      </c>
      <c r="J24" s="101" t="s">
        <v>35</v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40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50" t="s">
        <v>35</v>
      </c>
      <c r="F27" s="350"/>
      <c r="G27" s="350"/>
      <c r="H27" s="350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42</v>
      </c>
      <c r="E30" s="32"/>
      <c r="F30" s="32"/>
      <c r="G30" s="32"/>
      <c r="H30" s="32"/>
      <c r="I30" s="32"/>
      <c r="J30" s="118">
        <f>ROUND(J79,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44</v>
      </c>
      <c r="G32" s="32"/>
      <c r="H32" s="32"/>
      <c r="I32" s="119" t="s">
        <v>43</v>
      </c>
      <c r="J32" s="119" t="s">
        <v>45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46</v>
      </c>
      <c r="E33" s="110" t="s">
        <v>47</v>
      </c>
      <c r="F33" s="121">
        <f>ROUND((SUM(BE79:BE118)),  2)</f>
        <v>0</v>
      </c>
      <c r="G33" s="32"/>
      <c r="H33" s="32"/>
      <c r="I33" s="122">
        <v>0.21</v>
      </c>
      <c r="J33" s="121">
        <f>ROUND(((SUM(BE79:BE118))*I33),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48</v>
      </c>
      <c r="F34" s="121">
        <f>ROUND((SUM(BF79:BF118)),  2)</f>
        <v>0</v>
      </c>
      <c r="G34" s="32"/>
      <c r="H34" s="32"/>
      <c r="I34" s="122">
        <v>0.15</v>
      </c>
      <c r="J34" s="121">
        <f>ROUND(((SUM(BF79:BF118))*I34),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49</v>
      </c>
      <c r="F35" s="121">
        <f>ROUND((SUM(BG79:BG118)),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50</v>
      </c>
      <c r="F36" s="121">
        <f>ROUND((SUM(BH79:BH118)),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51</v>
      </c>
      <c r="F37" s="121">
        <f>ROUND((SUM(BI79:BI118)),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52</v>
      </c>
      <c r="E39" s="125"/>
      <c r="F39" s="125"/>
      <c r="G39" s="126" t="s">
        <v>53</v>
      </c>
      <c r="H39" s="127" t="s">
        <v>54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160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51" t="str">
        <f>E7</f>
        <v>Oprava kolejí a výhybek v žst. Volyně.</v>
      </c>
      <c r="F48" s="352"/>
      <c r="G48" s="352"/>
      <c r="H48" s="352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158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7" t="str">
        <f>E9</f>
        <v>SO 01 - kolej č. 1</v>
      </c>
      <c r="F50" s="353"/>
      <c r="G50" s="353"/>
      <c r="H50" s="353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>trať 198 dle JŘ, žst. Volyně</v>
      </c>
      <c r="G52" s="34"/>
      <c r="H52" s="34"/>
      <c r="I52" s="27" t="s">
        <v>24</v>
      </c>
      <c r="J52" s="57" t="str">
        <f>IF(J12="","",J12)</f>
        <v>18. 2. 2021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26</v>
      </c>
      <c r="D54" s="34"/>
      <c r="E54" s="34"/>
      <c r="F54" s="25" t="str">
        <f>E15</f>
        <v xml:space="preserve">Správa železnic, státní organizace, OŘ Plzeň </v>
      </c>
      <c r="G54" s="34"/>
      <c r="H54" s="34"/>
      <c r="I54" s="27" t="s">
        <v>34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4"/>
      <c r="E55" s="34"/>
      <c r="F55" s="25" t="str">
        <f>IF(E18="","",E18)</f>
        <v>Vyplň údaj</v>
      </c>
      <c r="G55" s="34"/>
      <c r="H55" s="34"/>
      <c r="I55" s="27" t="s">
        <v>38</v>
      </c>
      <c r="J55" s="30" t="str">
        <f>E24</f>
        <v>Libor Brabenec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161</v>
      </c>
      <c r="D57" s="135"/>
      <c r="E57" s="135"/>
      <c r="F57" s="135"/>
      <c r="G57" s="135"/>
      <c r="H57" s="135"/>
      <c r="I57" s="135"/>
      <c r="J57" s="136" t="s">
        <v>162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74</v>
      </c>
      <c r="D59" s="34"/>
      <c r="E59" s="34"/>
      <c r="F59" s="34"/>
      <c r="G59" s="34"/>
      <c r="H59" s="34"/>
      <c r="I59" s="34"/>
      <c r="J59" s="75">
        <f>J79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163</v>
      </c>
    </row>
    <row r="60" spans="1:47" s="2" customFormat="1" ht="21.7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6.95" customHeight="1">
      <c r="A61" s="32"/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5" spans="1:65" s="2" customFormat="1" ht="6.95" customHeight="1">
      <c r="A65" s="32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65" s="2" customFormat="1" ht="24.95" customHeight="1">
      <c r="A66" s="32"/>
      <c r="B66" s="33"/>
      <c r="C66" s="21" t="s">
        <v>164</v>
      </c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5" s="2" customFormat="1" ht="6.95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5" s="2" customFormat="1" ht="12" customHeight="1">
      <c r="A68" s="32"/>
      <c r="B68" s="33"/>
      <c r="C68" s="27" t="s">
        <v>16</v>
      </c>
      <c r="D68" s="34"/>
      <c r="E68" s="34"/>
      <c r="F68" s="34"/>
      <c r="G68" s="34"/>
      <c r="H68" s="34"/>
      <c r="I68" s="34"/>
      <c r="J68" s="34"/>
      <c r="K68" s="34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5" s="2" customFormat="1" ht="16.5" customHeight="1">
      <c r="A69" s="32"/>
      <c r="B69" s="33"/>
      <c r="C69" s="34"/>
      <c r="D69" s="34"/>
      <c r="E69" s="351" t="str">
        <f>E7</f>
        <v>Oprava kolejí a výhybek v žst. Volyně.</v>
      </c>
      <c r="F69" s="352"/>
      <c r="G69" s="352"/>
      <c r="H69" s="352"/>
      <c r="I69" s="34"/>
      <c r="J69" s="34"/>
      <c r="K69" s="34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5" s="2" customFormat="1" ht="12" customHeight="1">
      <c r="A70" s="32"/>
      <c r="B70" s="33"/>
      <c r="C70" s="27" t="s">
        <v>158</v>
      </c>
      <c r="D70" s="34"/>
      <c r="E70" s="34"/>
      <c r="F70" s="34"/>
      <c r="G70" s="34"/>
      <c r="H70" s="34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5" s="2" customFormat="1" ht="16.5" customHeight="1">
      <c r="A71" s="32"/>
      <c r="B71" s="33"/>
      <c r="C71" s="34"/>
      <c r="D71" s="34"/>
      <c r="E71" s="307" t="str">
        <f>E9</f>
        <v>SO 01 - kolej č. 1</v>
      </c>
      <c r="F71" s="353"/>
      <c r="G71" s="353"/>
      <c r="H71" s="353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5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5" s="2" customFormat="1" ht="12" customHeight="1">
      <c r="A73" s="32"/>
      <c r="B73" s="33"/>
      <c r="C73" s="27" t="s">
        <v>22</v>
      </c>
      <c r="D73" s="34"/>
      <c r="E73" s="34"/>
      <c r="F73" s="25" t="str">
        <f>F12</f>
        <v>trať 198 dle JŘ, žst. Volyně</v>
      </c>
      <c r="G73" s="34"/>
      <c r="H73" s="34"/>
      <c r="I73" s="27" t="s">
        <v>24</v>
      </c>
      <c r="J73" s="57" t="str">
        <f>IF(J12="","",J12)</f>
        <v>18. 2. 2021</v>
      </c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5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5" s="2" customFormat="1" ht="15.2" customHeight="1">
      <c r="A75" s="32"/>
      <c r="B75" s="33"/>
      <c r="C75" s="27" t="s">
        <v>26</v>
      </c>
      <c r="D75" s="34"/>
      <c r="E75" s="34"/>
      <c r="F75" s="25" t="str">
        <f>E15</f>
        <v xml:space="preserve">Správa železnic, státní organizace, OŘ Plzeň </v>
      </c>
      <c r="G75" s="34"/>
      <c r="H75" s="34"/>
      <c r="I75" s="27" t="s">
        <v>34</v>
      </c>
      <c r="J75" s="30" t="str">
        <f>E21</f>
        <v xml:space="preserve"> </v>
      </c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5" s="2" customFormat="1" ht="15.2" customHeight="1">
      <c r="A76" s="32"/>
      <c r="B76" s="33"/>
      <c r="C76" s="27" t="s">
        <v>32</v>
      </c>
      <c r="D76" s="34"/>
      <c r="E76" s="34"/>
      <c r="F76" s="25" t="str">
        <f>IF(E18="","",E18)</f>
        <v>Vyplň údaj</v>
      </c>
      <c r="G76" s="34"/>
      <c r="H76" s="34"/>
      <c r="I76" s="27" t="s">
        <v>38</v>
      </c>
      <c r="J76" s="30" t="str">
        <f>E24</f>
        <v>Libor Brabenec</v>
      </c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5" s="2" customFormat="1" ht="10.3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5" s="9" customFormat="1" ht="29.25" customHeight="1">
      <c r="A78" s="138"/>
      <c r="B78" s="139"/>
      <c r="C78" s="140" t="s">
        <v>165</v>
      </c>
      <c r="D78" s="141" t="s">
        <v>61</v>
      </c>
      <c r="E78" s="141" t="s">
        <v>57</v>
      </c>
      <c r="F78" s="141" t="s">
        <v>58</v>
      </c>
      <c r="G78" s="141" t="s">
        <v>166</v>
      </c>
      <c r="H78" s="141" t="s">
        <v>167</v>
      </c>
      <c r="I78" s="141" t="s">
        <v>168</v>
      </c>
      <c r="J78" s="141" t="s">
        <v>162</v>
      </c>
      <c r="K78" s="142" t="s">
        <v>169</v>
      </c>
      <c r="L78" s="143"/>
      <c r="M78" s="66" t="s">
        <v>35</v>
      </c>
      <c r="N78" s="67" t="s">
        <v>46</v>
      </c>
      <c r="O78" s="67" t="s">
        <v>170</v>
      </c>
      <c r="P78" s="67" t="s">
        <v>171</v>
      </c>
      <c r="Q78" s="67" t="s">
        <v>172</v>
      </c>
      <c r="R78" s="67" t="s">
        <v>173</v>
      </c>
      <c r="S78" s="67" t="s">
        <v>174</v>
      </c>
      <c r="T78" s="68" t="s">
        <v>175</v>
      </c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</row>
    <row r="79" spans="1:65" s="2" customFormat="1" ht="22.9" customHeight="1">
      <c r="A79" s="32"/>
      <c r="B79" s="33"/>
      <c r="C79" s="73" t="s">
        <v>176</v>
      </c>
      <c r="D79" s="34"/>
      <c r="E79" s="34"/>
      <c r="F79" s="34"/>
      <c r="G79" s="34"/>
      <c r="H79" s="34"/>
      <c r="I79" s="34"/>
      <c r="J79" s="144">
        <f>BK79</f>
        <v>0</v>
      </c>
      <c r="K79" s="34"/>
      <c r="L79" s="37"/>
      <c r="M79" s="69"/>
      <c r="N79" s="145"/>
      <c r="O79" s="70"/>
      <c r="P79" s="146">
        <f>SUM(P80:P118)</f>
        <v>0</v>
      </c>
      <c r="Q79" s="70"/>
      <c r="R79" s="146">
        <f>SUM(R80:R118)</f>
        <v>1434.6761607799999</v>
      </c>
      <c r="S79" s="70"/>
      <c r="T79" s="147">
        <f>SUM(T80:T118)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5" t="s">
        <v>75</v>
      </c>
      <c r="AU79" s="15" t="s">
        <v>163</v>
      </c>
      <c r="BK79" s="148">
        <f>SUM(BK80:BK118)</f>
        <v>0</v>
      </c>
    </row>
    <row r="80" spans="1:65" s="2" customFormat="1" ht="36">
      <c r="A80" s="32"/>
      <c r="B80" s="33"/>
      <c r="C80" s="149" t="s">
        <v>84</v>
      </c>
      <c r="D80" s="149" t="s">
        <v>177</v>
      </c>
      <c r="E80" s="150" t="s">
        <v>178</v>
      </c>
      <c r="F80" s="151" t="s">
        <v>179</v>
      </c>
      <c r="G80" s="152" t="s">
        <v>180</v>
      </c>
      <c r="H80" s="153">
        <v>409.5</v>
      </c>
      <c r="I80" s="154"/>
      <c r="J80" s="155">
        <f t="shared" ref="J80:J93" si="0">ROUND(I80*H80,2)</f>
        <v>0</v>
      </c>
      <c r="K80" s="151" t="s">
        <v>181</v>
      </c>
      <c r="L80" s="37"/>
      <c r="M80" s="156" t="s">
        <v>35</v>
      </c>
      <c r="N80" s="157" t="s">
        <v>47</v>
      </c>
      <c r="O80" s="62"/>
      <c r="P80" s="158">
        <f t="shared" ref="P80:P93" si="1">O80*H80</f>
        <v>0</v>
      </c>
      <c r="Q80" s="158">
        <v>0</v>
      </c>
      <c r="R80" s="158">
        <f t="shared" ref="R80:R93" si="2">Q80*H80</f>
        <v>0</v>
      </c>
      <c r="S80" s="158">
        <v>0</v>
      </c>
      <c r="T80" s="159">
        <f t="shared" ref="T80:T93" si="3"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60" t="s">
        <v>182</v>
      </c>
      <c r="AT80" s="160" t="s">
        <v>177</v>
      </c>
      <c r="AU80" s="160" t="s">
        <v>76</v>
      </c>
      <c r="AY80" s="15" t="s">
        <v>183</v>
      </c>
      <c r="BE80" s="161">
        <f t="shared" ref="BE80:BE93" si="4">IF(N80="základní",J80,0)</f>
        <v>0</v>
      </c>
      <c r="BF80" s="161">
        <f t="shared" ref="BF80:BF93" si="5">IF(N80="snížená",J80,0)</f>
        <v>0</v>
      </c>
      <c r="BG80" s="161">
        <f t="shared" ref="BG80:BG93" si="6">IF(N80="zákl. přenesená",J80,0)</f>
        <v>0</v>
      </c>
      <c r="BH80" s="161">
        <f t="shared" ref="BH80:BH93" si="7">IF(N80="sníž. přenesená",J80,0)</f>
        <v>0</v>
      </c>
      <c r="BI80" s="161">
        <f t="shared" ref="BI80:BI93" si="8">IF(N80="nulová",J80,0)</f>
        <v>0</v>
      </c>
      <c r="BJ80" s="15" t="s">
        <v>84</v>
      </c>
      <c r="BK80" s="161">
        <f t="shared" ref="BK80:BK93" si="9">ROUND(I80*H80,2)</f>
        <v>0</v>
      </c>
      <c r="BL80" s="15" t="s">
        <v>182</v>
      </c>
      <c r="BM80" s="160" t="s">
        <v>86</v>
      </c>
    </row>
    <row r="81" spans="1:65" s="2" customFormat="1" ht="36">
      <c r="A81" s="32"/>
      <c r="B81" s="33"/>
      <c r="C81" s="149" t="s">
        <v>86</v>
      </c>
      <c r="D81" s="149" t="s">
        <v>177</v>
      </c>
      <c r="E81" s="150" t="s">
        <v>184</v>
      </c>
      <c r="F81" s="151" t="s">
        <v>185</v>
      </c>
      <c r="G81" s="152" t="s">
        <v>180</v>
      </c>
      <c r="H81" s="153">
        <v>409.5</v>
      </c>
      <c r="I81" s="154"/>
      <c r="J81" s="155">
        <f t="shared" si="0"/>
        <v>0</v>
      </c>
      <c r="K81" s="151" t="s">
        <v>181</v>
      </c>
      <c r="L81" s="37"/>
      <c r="M81" s="156" t="s">
        <v>35</v>
      </c>
      <c r="N81" s="157" t="s">
        <v>47</v>
      </c>
      <c r="O81" s="62"/>
      <c r="P81" s="158">
        <f t="shared" si="1"/>
        <v>0</v>
      </c>
      <c r="Q81" s="158">
        <v>0</v>
      </c>
      <c r="R81" s="158">
        <f t="shared" si="2"/>
        <v>0</v>
      </c>
      <c r="S81" s="158">
        <v>0</v>
      </c>
      <c r="T81" s="159">
        <f t="shared" si="3"/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R81" s="160" t="s">
        <v>182</v>
      </c>
      <c r="AT81" s="160" t="s">
        <v>177</v>
      </c>
      <c r="AU81" s="160" t="s">
        <v>76</v>
      </c>
      <c r="AY81" s="15" t="s">
        <v>183</v>
      </c>
      <c r="BE81" s="161">
        <f t="shared" si="4"/>
        <v>0</v>
      </c>
      <c r="BF81" s="161">
        <f t="shared" si="5"/>
        <v>0</v>
      </c>
      <c r="BG81" s="161">
        <f t="shared" si="6"/>
        <v>0</v>
      </c>
      <c r="BH81" s="161">
        <f t="shared" si="7"/>
        <v>0</v>
      </c>
      <c r="BI81" s="161">
        <f t="shared" si="8"/>
        <v>0</v>
      </c>
      <c r="BJ81" s="15" t="s">
        <v>84</v>
      </c>
      <c r="BK81" s="161">
        <f t="shared" si="9"/>
        <v>0</v>
      </c>
      <c r="BL81" s="15" t="s">
        <v>182</v>
      </c>
      <c r="BM81" s="160" t="s">
        <v>182</v>
      </c>
    </row>
    <row r="82" spans="1:65" s="2" customFormat="1" ht="36">
      <c r="A82" s="32"/>
      <c r="B82" s="33"/>
      <c r="C82" s="149" t="s">
        <v>186</v>
      </c>
      <c r="D82" s="149" t="s">
        <v>177</v>
      </c>
      <c r="E82" s="150" t="s">
        <v>187</v>
      </c>
      <c r="F82" s="151" t="s">
        <v>188</v>
      </c>
      <c r="G82" s="152" t="s">
        <v>189</v>
      </c>
      <c r="H82" s="153">
        <v>20.475000000000001</v>
      </c>
      <c r="I82" s="154"/>
      <c r="J82" s="155">
        <f t="shared" si="0"/>
        <v>0</v>
      </c>
      <c r="K82" s="151" t="s">
        <v>181</v>
      </c>
      <c r="L82" s="37"/>
      <c r="M82" s="156" t="s">
        <v>35</v>
      </c>
      <c r="N82" s="157" t="s">
        <v>47</v>
      </c>
      <c r="O82" s="62"/>
      <c r="P82" s="158">
        <f t="shared" si="1"/>
        <v>0</v>
      </c>
      <c r="Q82" s="158">
        <v>0</v>
      </c>
      <c r="R82" s="158">
        <f t="shared" si="2"/>
        <v>0</v>
      </c>
      <c r="S82" s="158">
        <v>0</v>
      </c>
      <c r="T82" s="159">
        <f t="shared" si="3"/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60" t="s">
        <v>182</v>
      </c>
      <c r="AT82" s="160" t="s">
        <v>177</v>
      </c>
      <c r="AU82" s="160" t="s">
        <v>76</v>
      </c>
      <c r="AY82" s="15" t="s">
        <v>183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15" t="s">
        <v>84</v>
      </c>
      <c r="BK82" s="161">
        <f t="shared" si="9"/>
        <v>0</v>
      </c>
      <c r="BL82" s="15" t="s">
        <v>182</v>
      </c>
      <c r="BM82" s="160" t="s">
        <v>190</v>
      </c>
    </row>
    <row r="83" spans="1:65" s="2" customFormat="1" ht="36">
      <c r="A83" s="32"/>
      <c r="B83" s="33"/>
      <c r="C83" s="149" t="s">
        <v>182</v>
      </c>
      <c r="D83" s="149" t="s">
        <v>177</v>
      </c>
      <c r="E83" s="150" t="s">
        <v>191</v>
      </c>
      <c r="F83" s="151" t="s">
        <v>192</v>
      </c>
      <c r="G83" s="152" t="s">
        <v>189</v>
      </c>
      <c r="H83" s="153">
        <v>545.80200000000002</v>
      </c>
      <c r="I83" s="154"/>
      <c r="J83" s="155">
        <f t="shared" si="0"/>
        <v>0</v>
      </c>
      <c r="K83" s="151" t="s">
        <v>181</v>
      </c>
      <c r="L83" s="37"/>
      <c r="M83" s="156" t="s">
        <v>35</v>
      </c>
      <c r="N83" s="157" t="s">
        <v>47</v>
      </c>
      <c r="O83" s="62"/>
      <c r="P83" s="158">
        <f t="shared" si="1"/>
        <v>0</v>
      </c>
      <c r="Q83" s="158">
        <v>0</v>
      </c>
      <c r="R83" s="158">
        <f t="shared" si="2"/>
        <v>0</v>
      </c>
      <c r="S83" s="158">
        <v>0</v>
      </c>
      <c r="T83" s="159">
        <f t="shared" si="3"/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60" t="s">
        <v>182</v>
      </c>
      <c r="AT83" s="160" t="s">
        <v>177</v>
      </c>
      <c r="AU83" s="160" t="s">
        <v>76</v>
      </c>
      <c r="AY83" s="15" t="s">
        <v>183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15" t="s">
        <v>84</v>
      </c>
      <c r="BK83" s="161">
        <f t="shared" si="9"/>
        <v>0</v>
      </c>
      <c r="BL83" s="15" t="s">
        <v>182</v>
      </c>
      <c r="BM83" s="160" t="s">
        <v>193</v>
      </c>
    </row>
    <row r="84" spans="1:65" s="2" customFormat="1" ht="24">
      <c r="A84" s="32"/>
      <c r="B84" s="33"/>
      <c r="C84" s="149" t="s">
        <v>194</v>
      </c>
      <c r="D84" s="149" t="s">
        <v>177</v>
      </c>
      <c r="E84" s="150" t="s">
        <v>195</v>
      </c>
      <c r="F84" s="151" t="s">
        <v>196</v>
      </c>
      <c r="G84" s="152" t="s">
        <v>180</v>
      </c>
      <c r="H84" s="153">
        <v>1091.604</v>
      </c>
      <c r="I84" s="154"/>
      <c r="J84" s="155">
        <f t="shared" si="0"/>
        <v>0</v>
      </c>
      <c r="K84" s="151" t="s">
        <v>181</v>
      </c>
      <c r="L84" s="37"/>
      <c r="M84" s="156" t="s">
        <v>35</v>
      </c>
      <c r="N84" s="157" t="s">
        <v>47</v>
      </c>
      <c r="O84" s="62"/>
      <c r="P84" s="158">
        <f t="shared" si="1"/>
        <v>0</v>
      </c>
      <c r="Q84" s="158">
        <v>0</v>
      </c>
      <c r="R84" s="158">
        <f t="shared" si="2"/>
        <v>0</v>
      </c>
      <c r="S84" s="158">
        <v>0</v>
      </c>
      <c r="T84" s="159">
        <f t="shared" si="3"/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60" t="s">
        <v>182</v>
      </c>
      <c r="AT84" s="160" t="s">
        <v>177</v>
      </c>
      <c r="AU84" s="160" t="s">
        <v>76</v>
      </c>
      <c r="AY84" s="15" t="s">
        <v>183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15" t="s">
        <v>84</v>
      </c>
      <c r="BK84" s="161">
        <f t="shared" si="9"/>
        <v>0</v>
      </c>
      <c r="BL84" s="15" t="s">
        <v>182</v>
      </c>
      <c r="BM84" s="160" t="s">
        <v>197</v>
      </c>
    </row>
    <row r="85" spans="1:65" s="2" customFormat="1" ht="16.5" customHeight="1">
      <c r="A85" s="32"/>
      <c r="B85" s="33"/>
      <c r="C85" s="162" t="s">
        <v>190</v>
      </c>
      <c r="D85" s="162" t="s">
        <v>198</v>
      </c>
      <c r="E85" s="163" t="s">
        <v>199</v>
      </c>
      <c r="F85" s="164" t="s">
        <v>200</v>
      </c>
      <c r="G85" s="165" t="s">
        <v>180</v>
      </c>
      <c r="H85" s="166">
        <v>1091.604</v>
      </c>
      <c r="I85" s="167"/>
      <c r="J85" s="168">
        <f t="shared" si="0"/>
        <v>0</v>
      </c>
      <c r="K85" s="164" t="s">
        <v>181</v>
      </c>
      <c r="L85" s="169"/>
      <c r="M85" s="170" t="s">
        <v>35</v>
      </c>
      <c r="N85" s="171" t="s">
        <v>47</v>
      </c>
      <c r="O85" s="62"/>
      <c r="P85" s="158">
        <f t="shared" si="1"/>
        <v>0</v>
      </c>
      <c r="Q85" s="158">
        <v>0</v>
      </c>
      <c r="R85" s="158">
        <f t="shared" si="2"/>
        <v>0</v>
      </c>
      <c r="S85" s="158">
        <v>0</v>
      </c>
      <c r="T85" s="159">
        <f t="shared" si="3"/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60" t="s">
        <v>193</v>
      </c>
      <c r="AT85" s="160" t="s">
        <v>198</v>
      </c>
      <c r="AU85" s="160" t="s">
        <v>76</v>
      </c>
      <c r="AY85" s="15" t="s">
        <v>183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15" t="s">
        <v>84</v>
      </c>
      <c r="BK85" s="161">
        <f t="shared" si="9"/>
        <v>0</v>
      </c>
      <c r="BL85" s="15" t="s">
        <v>182</v>
      </c>
      <c r="BM85" s="160" t="s">
        <v>201</v>
      </c>
    </row>
    <row r="86" spans="1:65" s="2" customFormat="1" ht="36">
      <c r="A86" s="32"/>
      <c r="B86" s="33"/>
      <c r="C86" s="149" t="s">
        <v>202</v>
      </c>
      <c r="D86" s="149" t="s">
        <v>177</v>
      </c>
      <c r="E86" s="150" t="s">
        <v>191</v>
      </c>
      <c r="F86" s="151" t="s">
        <v>192</v>
      </c>
      <c r="G86" s="152" t="s">
        <v>189</v>
      </c>
      <c r="H86" s="153">
        <v>128</v>
      </c>
      <c r="I86" s="154"/>
      <c r="J86" s="155">
        <f t="shared" si="0"/>
        <v>0</v>
      </c>
      <c r="K86" s="151" t="s">
        <v>181</v>
      </c>
      <c r="L86" s="37"/>
      <c r="M86" s="156" t="s">
        <v>35</v>
      </c>
      <c r="N86" s="157" t="s">
        <v>47</v>
      </c>
      <c r="O86" s="62"/>
      <c r="P86" s="158">
        <f t="shared" si="1"/>
        <v>0</v>
      </c>
      <c r="Q86" s="158">
        <v>0</v>
      </c>
      <c r="R86" s="158">
        <f t="shared" si="2"/>
        <v>0</v>
      </c>
      <c r="S86" s="158">
        <v>0</v>
      </c>
      <c r="T86" s="159">
        <f t="shared" si="3"/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0" t="s">
        <v>182</v>
      </c>
      <c r="AT86" s="160" t="s">
        <v>177</v>
      </c>
      <c r="AU86" s="160" t="s">
        <v>76</v>
      </c>
      <c r="AY86" s="15" t="s">
        <v>183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15" t="s">
        <v>84</v>
      </c>
      <c r="BK86" s="161">
        <f t="shared" si="9"/>
        <v>0</v>
      </c>
      <c r="BL86" s="15" t="s">
        <v>182</v>
      </c>
      <c r="BM86" s="160" t="s">
        <v>203</v>
      </c>
    </row>
    <row r="87" spans="1:65" s="2" customFormat="1" ht="36">
      <c r="A87" s="32"/>
      <c r="B87" s="33"/>
      <c r="C87" s="149" t="s">
        <v>193</v>
      </c>
      <c r="D87" s="149" t="s">
        <v>177</v>
      </c>
      <c r="E87" s="150" t="s">
        <v>191</v>
      </c>
      <c r="F87" s="151" t="s">
        <v>192</v>
      </c>
      <c r="G87" s="152" t="s">
        <v>189</v>
      </c>
      <c r="H87" s="153">
        <v>224</v>
      </c>
      <c r="I87" s="154"/>
      <c r="J87" s="155">
        <f t="shared" si="0"/>
        <v>0</v>
      </c>
      <c r="K87" s="151" t="s">
        <v>181</v>
      </c>
      <c r="L87" s="37"/>
      <c r="M87" s="156" t="s">
        <v>35</v>
      </c>
      <c r="N87" s="157" t="s">
        <v>47</v>
      </c>
      <c r="O87" s="62"/>
      <c r="P87" s="158">
        <f t="shared" si="1"/>
        <v>0</v>
      </c>
      <c r="Q87" s="158">
        <v>0</v>
      </c>
      <c r="R87" s="158">
        <f t="shared" si="2"/>
        <v>0</v>
      </c>
      <c r="S87" s="158">
        <v>0</v>
      </c>
      <c r="T87" s="159">
        <f t="shared" si="3"/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0" t="s">
        <v>182</v>
      </c>
      <c r="AT87" s="160" t="s">
        <v>177</v>
      </c>
      <c r="AU87" s="160" t="s">
        <v>76</v>
      </c>
      <c r="AY87" s="15" t="s">
        <v>183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15" t="s">
        <v>84</v>
      </c>
      <c r="BK87" s="161">
        <f t="shared" si="9"/>
        <v>0</v>
      </c>
      <c r="BL87" s="15" t="s">
        <v>182</v>
      </c>
      <c r="BM87" s="160" t="s">
        <v>204</v>
      </c>
    </row>
    <row r="88" spans="1:65" s="2" customFormat="1" ht="16.5" customHeight="1">
      <c r="A88" s="32"/>
      <c r="B88" s="33"/>
      <c r="C88" s="162" t="s">
        <v>205</v>
      </c>
      <c r="D88" s="162" t="s">
        <v>198</v>
      </c>
      <c r="E88" s="163" t="s">
        <v>206</v>
      </c>
      <c r="F88" s="164" t="s">
        <v>207</v>
      </c>
      <c r="G88" s="165" t="s">
        <v>208</v>
      </c>
      <c r="H88" s="166">
        <v>204.8</v>
      </c>
      <c r="I88" s="167"/>
      <c r="J88" s="168">
        <f t="shared" si="0"/>
        <v>0</v>
      </c>
      <c r="K88" s="164" t="s">
        <v>181</v>
      </c>
      <c r="L88" s="169"/>
      <c r="M88" s="170" t="s">
        <v>35</v>
      </c>
      <c r="N88" s="171" t="s">
        <v>47</v>
      </c>
      <c r="O88" s="62"/>
      <c r="P88" s="158">
        <f t="shared" si="1"/>
        <v>0</v>
      </c>
      <c r="Q88" s="158">
        <v>1</v>
      </c>
      <c r="R88" s="158">
        <f t="shared" si="2"/>
        <v>204.8</v>
      </c>
      <c r="S88" s="158">
        <v>0</v>
      </c>
      <c r="T88" s="159">
        <f t="shared" si="3"/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0" t="s">
        <v>193</v>
      </c>
      <c r="AT88" s="160" t="s">
        <v>198</v>
      </c>
      <c r="AU88" s="160" t="s">
        <v>76</v>
      </c>
      <c r="AY88" s="15" t="s">
        <v>183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15" t="s">
        <v>84</v>
      </c>
      <c r="BK88" s="161">
        <f t="shared" si="9"/>
        <v>0</v>
      </c>
      <c r="BL88" s="15" t="s">
        <v>182</v>
      </c>
      <c r="BM88" s="160" t="s">
        <v>209</v>
      </c>
    </row>
    <row r="89" spans="1:65" s="2" customFormat="1" ht="16.5" customHeight="1">
      <c r="A89" s="32"/>
      <c r="B89" s="33"/>
      <c r="C89" s="162" t="s">
        <v>197</v>
      </c>
      <c r="D89" s="162" t="s">
        <v>198</v>
      </c>
      <c r="E89" s="163" t="s">
        <v>199</v>
      </c>
      <c r="F89" s="164" t="s">
        <v>200</v>
      </c>
      <c r="G89" s="165" t="s">
        <v>180</v>
      </c>
      <c r="H89" s="166">
        <v>640</v>
      </c>
      <c r="I89" s="167"/>
      <c r="J89" s="168">
        <f t="shared" si="0"/>
        <v>0</v>
      </c>
      <c r="K89" s="164" t="s">
        <v>181</v>
      </c>
      <c r="L89" s="169"/>
      <c r="M89" s="170" t="s">
        <v>35</v>
      </c>
      <c r="N89" s="171" t="s">
        <v>47</v>
      </c>
      <c r="O89" s="62"/>
      <c r="P89" s="158">
        <f t="shared" si="1"/>
        <v>0</v>
      </c>
      <c r="Q89" s="158">
        <v>0</v>
      </c>
      <c r="R89" s="158">
        <f t="shared" si="2"/>
        <v>0</v>
      </c>
      <c r="S89" s="158">
        <v>0</v>
      </c>
      <c r="T89" s="159">
        <f t="shared" si="3"/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0" t="s">
        <v>193</v>
      </c>
      <c r="AT89" s="160" t="s">
        <v>198</v>
      </c>
      <c r="AU89" s="160" t="s">
        <v>76</v>
      </c>
      <c r="AY89" s="15" t="s">
        <v>183</v>
      </c>
      <c r="BE89" s="161">
        <f t="shared" si="4"/>
        <v>0</v>
      </c>
      <c r="BF89" s="161">
        <f t="shared" si="5"/>
        <v>0</v>
      </c>
      <c r="BG89" s="161">
        <f t="shared" si="6"/>
        <v>0</v>
      </c>
      <c r="BH89" s="161">
        <f t="shared" si="7"/>
        <v>0</v>
      </c>
      <c r="BI89" s="161">
        <f t="shared" si="8"/>
        <v>0</v>
      </c>
      <c r="BJ89" s="15" t="s">
        <v>84</v>
      </c>
      <c r="BK89" s="161">
        <f t="shared" si="9"/>
        <v>0</v>
      </c>
      <c r="BL89" s="15" t="s">
        <v>182</v>
      </c>
      <c r="BM89" s="160" t="s">
        <v>210</v>
      </c>
    </row>
    <row r="90" spans="1:65" s="2" customFormat="1" ht="16.5" customHeight="1">
      <c r="A90" s="32"/>
      <c r="B90" s="33"/>
      <c r="C90" s="162" t="s">
        <v>211</v>
      </c>
      <c r="D90" s="162" t="s">
        <v>198</v>
      </c>
      <c r="E90" s="163" t="s">
        <v>212</v>
      </c>
      <c r="F90" s="164" t="s">
        <v>213</v>
      </c>
      <c r="G90" s="165" t="s">
        <v>208</v>
      </c>
      <c r="H90" s="166">
        <v>36.854999999999997</v>
      </c>
      <c r="I90" s="167"/>
      <c r="J90" s="168">
        <f t="shared" si="0"/>
        <v>0</v>
      </c>
      <c r="K90" s="164" t="s">
        <v>181</v>
      </c>
      <c r="L90" s="169"/>
      <c r="M90" s="170" t="s">
        <v>35</v>
      </c>
      <c r="N90" s="171" t="s">
        <v>47</v>
      </c>
      <c r="O90" s="62"/>
      <c r="P90" s="158">
        <f t="shared" si="1"/>
        <v>0</v>
      </c>
      <c r="Q90" s="158">
        <v>1</v>
      </c>
      <c r="R90" s="158">
        <f t="shared" si="2"/>
        <v>36.854999999999997</v>
      </c>
      <c r="S90" s="158">
        <v>0</v>
      </c>
      <c r="T90" s="159">
        <f t="shared" si="3"/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0" t="s">
        <v>193</v>
      </c>
      <c r="AT90" s="160" t="s">
        <v>198</v>
      </c>
      <c r="AU90" s="160" t="s">
        <v>76</v>
      </c>
      <c r="AY90" s="15" t="s">
        <v>183</v>
      </c>
      <c r="BE90" s="161">
        <f t="shared" si="4"/>
        <v>0</v>
      </c>
      <c r="BF90" s="161">
        <f t="shared" si="5"/>
        <v>0</v>
      </c>
      <c r="BG90" s="161">
        <f t="shared" si="6"/>
        <v>0</v>
      </c>
      <c r="BH90" s="161">
        <f t="shared" si="7"/>
        <v>0</v>
      </c>
      <c r="BI90" s="161">
        <f t="shared" si="8"/>
        <v>0</v>
      </c>
      <c r="BJ90" s="15" t="s">
        <v>84</v>
      </c>
      <c r="BK90" s="161">
        <f t="shared" si="9"/>
        <v>0</v>
      </c>
      <c r="BL90" s="15" t="s">
        <v>182</v>
      </c>
      <c r="BM90" s="160" t="s">
        <v>214</v>
      </c>
    </row>
    <row r="91" spans="1:65" s="2" customFormat="1" ht="16.5" customHeight="1">
      <c r="A91" s="32"/>
      <c r="B91" s="33"/>
      <c r="C91" s="162" t="s">
        <v>201</v>
      </c>
      <c r="D91" s="162" t="s">
        <v>198</v>
      </c>
      <c r="E91" s="163" t="s">
        <v>215</v>
      </c>
      <c r="F91" s="164" t="s">
        <v>216</v>
      </c>
      <c r="G91" s="165" t="s">
        <v>217</v>
      </c>
      <c r="H91" s="166">
        <v>545.80200000000002</v>
      </c>
      <c r="I91" s="167"/>
      <c r="J91" s="168">
        <f t="shared" si="0"/>
        <v>0</v>
      </c>
      <c r="K91" s="164" t="s">
        <v>181</v>
      </c>
      <c r="L91" s="169"/>
      <c r="M91" s="170" t="s">
        <v>35</v>
      </c>
      <c r="N91" s="171" t="s">
        <v>47</v>
      </c>
      <c r="O91" s="62"/>
      <c r="P91" s="158">
        <f t="shared" si="1"/>
        <v>0</v>
      </c>
      <c r="Q91" s="158">
        <v>4.9390000000000003E-2</v>
      </c>
      <c r="R91" s="158">
        <f t="shared" si="2"/>
        <v>26.957160780000002</v>
      </c>
      <c r="S91" s="158">
        <v>0</v>
      </c>
      <c r="T91" s="159">
        <f t="shared" si="3"/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0" t="s">
        <v>193</v>
      </c>
      <c r="AT91" s="160" t="s">
        <v>198</v>
      </c>
      <c r="AU91" s="160" t="s">
        <v>76</v>
      </c>
      <c r="AY91" s="15" t="s">
        <v>183</v>
      </c>
      <c r="BE91" s="161">
        <f t="shared" si="4"/>
        <v>0</v>
      </c>
      <c r="BF91" s="161">
        <f t="shared" si="5"/>
        <v>0</v>
      </c>
      <c r="BG91" s="161">
        <f t="shared" si="6"/>
        <v>0</v>
      </c>
      <c r="BH91" s="161">
        <f t="shared" si="7"/>
        <v>0</v>
      </c>
      <c r="BI91" s="161">
        <f t="shared" si="8"/>
        <v>0</v>
      </c>
      <c r="BJ91" s="15" t="s">
        <v>84</v>
      </c>
      <c r="BK91" s="161">
        <f t="shared" si="9"/>
        <v>0</v>
      </c>
      <c r="BL91" s="15" t="s">
        <v>182</v>
      </c>
      <c r="BM91" s="160" t="s">
        <v>218</v>
      </c>
    </row>
    <row r="92" spans="1:65" s="2" customFormat="1" ht="16.5" customHeight="1">
      <c r="A92" s="32"/>
      <c r="B92" s="33"/>
      <c r="C92" s="162" t="s">
        <v>219</v>
      </c>
      <c r="D92" s="162" t="s">
        <v>198</v>
      </c>
      <c r="E92" s="163" t="s">
        <v>220</v>
      </c>
      <c r="F92" s="164" t="s">
        <v>221</v>
      </c>
      <c r="G92" s="165" t="s">
        <v>222</v>
      </c>
      <c r="H92" s="166">
        <v>428</v>
      </c>
      <c r="I92" s="167"/>
      <c r="J92" s="168">
        <f t="shared" si="0"/>
        <v>0</v>
      </c>
      <c r="K92" s="164" t="s">
        <v>181</v>
      </c>
      <c r="L92" s="169"/>
      <c r="M92" s="170" t="s">
        <v>35</v>
      </c>
      <c r="N92" s="171" t="s">
        <v>47</v>
      </c>
      <c r="O92" s="62"/>
      <c r="P92" s="158">
        <f t="shared" si="1"/>
        <v>0</v>
      </c>
      <c r="Q92" s="158">
        <v>0.32700000000000001</v>
      </c>
      <c r="R92" s="158">
        <f t="shared" si="2"/>
        <v>139.95600000000002</v>
      </c>
      <c r="S92" s="158">
        <v>0</v>
      </c>
      <c r="T92" s="159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0" t="s">
        <v>193</v>
      </c>
      <c r="AT92" s="160" t="s">
        <v>198</v>
      </c>
      <c r="AU92" s="160" t="s">
        <v>76</v>
      </c>
      <c r="AY92" s="15" t="s">
        <v>183</v>
      </c>
      <c r="BE92" s="161">
        <f t="shared" si="4"/>
        <v>0</v>
      </c>
      <c r="BF92" s="161">
        <f t="shared" si="5"/>
        <v>0</v>
      </c>
      <c r="BG92" s="161">
        <f t="shared" si="6"/>
        <v>0</v>
      </c>
      <c r="BH92" s="161">
        <f t="shared" si="7"/>
        <v>0</v>
      </c>
      <c r="BI92" s="161">
        <f t="shared" si="8"/>
        <v>0</v>
      </c>
      <c r="BJ92" s="15" t="s">
        <v>84</v>
      </c>
      <c r="BK92" s="161">
        <f t="shared" si="9"/>
        <v>0</v>
      </c>
      <c r="BL92" s="15" t="s">
        <v>182</v>
      </c>
      <c r="BM92" s="160" t="s">
        <v>223</v>
      </c>
    </row>
    <row r="93" spans="1:65" s="2" customFormat="1" ht="33" customHeight="1">
      <c r="A93" s="32"/>
      <c r="B93" s="33"/>
      <c r="C93" s="149" t="s">
        <v>203</v>
      </c>
      <c r="D93" s="149" t="s">
        <v>177</v>
      </c>
      <c r="E93" s="150" t="s">
        <v>224</v>
      </c>
      <c r="F93" s="151" t="s">
        <v>225</v>
      </c>
      <c r="G93" s="152" t="s">
        <v>226</v>
      </c>
      <c r="H93" s="153">
        <v>0.27300000000000002</v>
      </c>
      <c r="I93" s="154"/>
      <c r="J93" s="155">
        <f t="shared" si="0"/>
        <v>0</v>
      </c>
      <c r="K93" s="151" t="s">
        <v>181</v>
      </c>
      <c r="L93" s="37"/>
      <c r="M93" s="156" t="s">
        <v>35</v>
      </c>
      <c r="N93" s="157" t="s">
        <v>47</v>
      </c>
      <c r="O93" s="62"/>
      <c r="P93" s="158">
        <f t="shared" si="1"/>
        <v>0</v>
      </c>
      <c r="Q93" s="158">
        <v>0</v>
      </c>
      <c r="R93" s="158">
        <f t="shared" si="2"/>
        <v>0</v>
      </c>
      <c r="S93" s="158">
        <v>0</v>
      </c>
      <c r="T93" s="159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0" t="s">
        <v>182</v>
      </c>
      <c r="AT93" s="160" t="s">
        <v>177</v>
      </c>
      <c r="AU93" s="160" t="s">
        <v>76</v>
      </c>
      <c r="AY93" s="15" t="s">
        <v>183</v>
      </c>
      <c r="BE93" s="161">
        <f t="shared" si="4"/>
        <v>0</v>
      </c>
      <c r="BF93" s="161">
        <f t="shared" si="5"/>
        <v>0</v>
      </c>
      <c r="BG93" s="161">
        <f t="shared" si="6"/>
        <v>0</v>
      </c>
      <c r="BH93" s="161">
        <f t="shared" si="7"/>
        <v>0</v>
      </c>
      <c r="BI93" s="161">
        <f t="shared" si="8"/>
        <v>0</v>
      </c>
      <c r="BJ93" s="15" t="s">
        <v>84</v>
      </c>
      <c r="BK93" s="161">
        <f t="shared" si="9"/>
        <v>0</v>
      </c>
      <c r="BL93" s="15" t="s">
        <v>182</v>
      </c>
      <c r="BM93" s="160" t="s">
        <v>227</v>
      </c>
    </row>
    <row r="94" spans="1:65" s="2" customFormat="1" ht="19.5">
      <c r="A94" s="32"/>
      <c r="B94" s="33"/>
      <c r="C94" s="34"/>
      <c r="D94" s="172" t="s">
        <v>228</v>
      </c>
      <c r="E94" s="34"/>
      <c r="F94" s="173" t="s">
        <v>229</v>
      </c>
      <c r="G94" s="34"/>
      <c r="H94" s="34"/>
      <c r="I94" s="174"/>
      <c r="J94" s="34"/>
      <c r="K94" s="34"/>
      <c r="L94" s="37"/>
      <c r="M94" s="175"/>
      <c r="N94" s="176"/>
      <c r="O94" s="62"/>
      <c r="P94" s="62"/>
      <c r="Q94" s="62"/>
      <c r="R94" s="62"/>
      <c r="S94" s="62"/>
      <c r="T94" s="63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5" t="s">
        <v>228</v>
      </c>
      <c r="AU94" s="15" t="s">
        <v>76</v>
      </c>
    </row>
    <row r="95" spans="1:65" s="2" customFormat="1" ht="66.75" customHeight="1">
      <c r="A95" s="32"/>
      <c r="B95" s="33"/>
      <c r="C95" s="149" t="s">
        <v>8</v>
      </c>
      <c r="D95" s="149" t="s">
        <v>177</v>
      </c>
      <c r="E95" s="150" t="s">
        <v>230</v>
      </c>
      <c r="F95" s="151" t="s">
        <v>231</v>
      </c>
      <c r="G95" s="152" t="s">
        <v>189</v>
      </c>
      <c r="H95" s="153">
        <v>600.38199999999995</v>
      </c>
      <c r="I95" s="154"/>
      <c r="J95" s="155">
        <f>ROUND(I95*H95,2)</f>
        <v>0</v>
      </c>
      <c r="K95" s="151" t="s">
        <v>181</v>
      </c>
      <c r="L95" s="37"/>
      <c r="M95" s="156" t="s">
        <v>35</v>
      </c>
      <c r="N95" s="157" t="s">
        <v>47</v>
      </c>
      <c r="O95" s="62"/>
      <c r="P95" s="158">
        <f>O95*H95</f>
        <v>0</v>
      </c>
      <c r="Q95" s="158">
        <v>0</v>
      </c>
      <c r="R95" s="158">
        <f>Q95*H95</f>
        <v>0</v>
      </c>
      <c r="S95" s="158">
        <v>0</v>
      </c>
      <c r="T95" s="159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0" t="s">
        <v>182</v>
      </c>
      <c r="AT95" s="160" t="s">
        <v>177</v>
      </c>
      <c r="AU95" s="160" t="s">
        <v>76</v>
      </c>
      <c r="AY95" s="15" t="s">
        <v>183</v>
      </c>
      <c r="BE95" s="161">
        <f>IF(N95="základní",J95,0)</f>
        <v>0</v>
      </c>
      <c r="BF95" s="161">
        <f>IF(N95="snížená",J95,0)</f>
        <v>0</v>
      </c>
      <c r="BG95" s="161">
        <f>IF(N95="zákl. přenesená",J95,0)</f>
        <v>0</v>
      </c>
      <c r="BH95" s="161">
        <f>IF(N95="sníž. přenesená",J95,0)</f>
        <v>0</v>
      </c>
      <c r="BI95" s="161">
        <f>IF(N95="nulová",J95,0)</f>
        <v>0</v>
      </c>
      <c r="BJ95" s="15" t="s">
        <v>84</v>
      </c>
      <c r="BK95" s="161">
        <f>ROUND(I95*H95,2)</f>
        <v>0</v>
      </c>
      <c r="BL95" s="15" t="s">
        <v>182</v>
      </c>
      <c r="BM95" s="160" t="s">
        <v>232</v>
      </c>
    </row>
    <row r="96" spans="1:65" s="2" customFormat="1" ht="36">
      <c r="A96" s="32"/>
      <c r="B96" s="33"/>
      <c r="C96" s="149" t="s">
        <v>204</v>
      </c>
      <c r="D96" s="149" t="s">
        <v>177</v>
      </c>
      <c r="E96" s="150" t="s">
        <v>233</v>
      </c>
      <c r="F96" s="151" t="s">
        <v>234</v>
      </c>
      <c r="G96" s="152" t="s">
        <v>189</v>
      </c>
      <c r="H96" s="153">
        <v>40.935000000000002</v>
      </c>
      <c r="I96" s="154"/>
      <c r="J96" s="155">
        <f>ROUND(I96*H96,2)</f>
        <v>0</v>
      </c>
      <c r="K96" s="151" t="s">
        <v>181</v>
      </c>
      <c r="L96" s="37"/>
      <c r="M96" s="156" t="s">
        <v>35</v>
      </c>
      <c r="N96" s="157" t="s">
        <v>47</v>
      </c>
      <c r="O96" s="62"/>
      <c r="P96" s="158">
        <f>O96*H96</f>
        <v>0</v>
      </c>
      <c r="Q96" s="158">
        <v>0</v>
      </c>
      <c r="R96" s="158">
        <f>Q96*H96</f>
        <v>0</v>
      </c>
      <c r="S96" s="158">
        <v>0</v>
      </c>
      <c r="T96" s="159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60" t="s">
        <v>182</v>
      </c>
      <c r="AT96" s="160" t="s">
        <v>177</v>
      </c>
      <c r="AU96" s="160" t="s">
        <v>76</v>
      </c>
      <c r="AY96" s="15" t="s">
        <v>183</v>
      </c>
      <c r="BE96" s="161">
        <f>IF(N96="základní",J96,0)</f>
        <v>0</v>
      </c>
      <c r="BF96" s="161">
        <f>IF(N96="snížená",J96,0)</f>
        <v>0</v>
      </c>
      <c r="BG96" s="161">
        <f>IF(N96="zákl. přenesená",J96,0)</f>
        <v>0</v>
      </c>
      <c r="BH96" s="161">
        <f>IF(N96="sníž. přenesená",J96,0)</f>
        <v>0</v>
      </c>
      <c r="BI96" s="161">
        <f>IF(N96="nulová",J96,0)</f>
        <v>0</v>
      </c>
      <c r="BJ96" s="15" t="s">
        <v>84</v>
      </c>
      <c r="BK96" s="161">
        <f>ROUND(I96*H96,2)</f>
        <v>0</v>
      </c>
      <c r="BL96" s="15" t="s">
        <v>182</v>
      </c>
      <c r="BM96" s="160" t="s">
        <v>235</v>
      </c>
    </row>
    <row r="97" spans="1:65" s="2" customFormat="1" ht="16.5" customHeight="1">
      <c r="A97" s="32"/>
      <c r="B97" s="33"/>
      <c r="C97" s="162" t="s">
        <v>236</v>
      </c>
      <c r="D97" s="162" t="s">
        <v>198</v>
      </c>
      <c r="E97" s="163" t="s">
        <v>206</v>
      </c>
      <c r="F97" s="164" t="s">
        <v>207</v>
      </c>
      <c r="G97" s="165" t="s">
        <v>208</v>
      </c>
      <c r="H97" s="166">
        <v>1026.1079999999999</v>
      </c>
      <c r="I97" s="167"/>
      <c r="J97" s="168">
        <f>ROUND(I97*H97,2)</f>
        <v>0</v>
      </c>
      <c r="K97" s="164" t="s">
        <v>181</v>
      </c>
      <c r="L97" s="169"/>
      <c r="M97" s="170" t="s">
        <v>35</v>
      </c>
      <c r="N97" s="171" t="s">
        <v>47</v>
      </c>
      <c r="O97" s="62"/>
      <c r="P97" s="158">
        <f>O97*H97</f>
        <v>0</v>
      </c>
      <c r="Q97" s="158">
        <v>1</v>
      </c>
      <c r="R97" s="158">
        <f>Q97*H97</f>
        <v>1026.1079999999999</v>
      </c>
      <c r="S97" s="158">
        <v>0</v>
      </c>
      <c r="T97" s="159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0" t="s">
        <v>193</v>
      </c>
      <c r="AT97" s="160" t="s">
        <v>198</v>
      </c>
      <c r="AU97" s="160" t="s">
        <v>76</v>
      </c>
      <c r="AY97" s="15" t="s">
        <v>183</v>
      </c>
      <c r="BE97" s="161">
        <f>IF(N97="základní",J97,0)</f>
        <v>0</v>
      </c>
      <c r="BF97" s="161">
        <f>IF(N97="snížená",J97,0)</f>
        <v>0</v>
      </c>
      <c r="BG97" s="161">
        <f>IF(N97="zákl. přenesená",J97,0)</f>
        <v>0</v>
      </c>
      <c r="BH97" s="161">
        <f>IF(N97="sníž. přenesená",J97,0)</f>
        <v>0</v>
      </c>
      <c r="BI97" s="161">
        <f>IF(N97="nulová",J97,0)</f>
        <v>0</v>
      </c>
      <c r="BJ97" s="15" t="s">
        <v>84</v>
      </c>
      <c r="BK97" s="161">
        <f>ROUND(I97*H97,2)</f>
        <v>0</v>
      </c>
      <c r="BL97" s="15" t="s">
        <v>182</v>
      </c>
      <c r="BM97" s="160" t="s">
        <v>237</v>
      </c>
    </row>
    <row r="98" spans="1:65" s="2" customFormat="1" ht="44.25" customHeight="1">
      <c r="A98" s="32"/>
      <c r="B98" s="33"/>
      <c r="C98" s="149" t="s">
        <v>209</v>
      </c>
      <c r="D98" s="149" t="s">
        <v>177</v>
      </c>
      <c r="E98" s="150" t="s">
        <v>238</v>
      </c>
      <c r="F98" s="151" t="s">
        <v>239</v>
      </c>
      <c r="G98" s="152" t="s">
        <v>226</v>
      </c>
      <c r="H98" s="153">
        <v>0.27300000000000002</v>
      </c>
      <c r="I98" s="154"/>
      <c r="J98" s="155">
        <f>ROUND(I98*H98,2)</f>
        <v>0</v>
      </c>
      <c r="K98" s="151" t="s">
        <v>181</v>
      </c>
      <c r="L98" s="37"/>
      <c r="M98" s="156" t="s">
        <v>35</v>
      </c>
      <c r="N98" s="157" t="s">
        <v>47</v>
      </c>
      <c r="O98" s="62"/>
      <c r="P98" s="158">
        <f>O98*H98</f>
        <v>0</v>
      </c>
      <c r="Q98" s="158">
        <v>0</v>
      </c>
      <c r="R98" s="158">
        <f>Q98*H98</f>
        <v>0</v>
      </c>
      <c r="S98" s="158">
        <v>0</v>
      </c>
      <c r="T98" s="159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60" t="s">
        <v>182</v>
      </c>
      <c r="AT98" s="160" t="s">
        <v>177</v>
      </c>
      <c r="AU98" s="160" t="s">
        <v>76</v>
      </c>
      <c r="AY98" s="15" t="s">
        <v>183</v>
      </c>
      <c r="BE98" s="161">
        <f>IF(N98="základní",J98,0)</f>
        <v>0</v>
      </c>
      <c r="BF98" s="161">
        <f>IF(N98="snížená",J98,0)</f>
        <v>0</v>
      </c>
      <c r="BG98" s="161">
        <f>IF(N98="zákl. přenesená",J98,0)</f>
        <v>0</v>
      </c>
      <c r="BH98" s="161">
        <f>IF(N98="sníž. přenesená",J98,0)</f>
        <v>0</v>
      </c>
      <c r="BI98" s="161">
        <f>IF(N98="nulová",J98,0)</f>
        <v>0</v>
      </c>
      <c r="BJ98" s="15" t="s">
        <v>84</v>
      </c>
      <c r="BK98" s="161">
        <f>ROUND(I98*H98,2)</f>
        <v>0</v>
      </c>
      <c r="BL98" s="15" t="s">
        <v>182</v>
      </c>
      <c r="BM98" s="160" t="s">
        <v>240</v>
      </c>
    </row>
    <row r="99" spans="1:65" s="2" customFormat="1" ht="66.75" customHeight="1">
      <c r="A99" s="32"/>
      <c r="B99" s="33"/>
      <c r="C99" s="149" t="s">
        <v>241</v>
      </c>
      <c r="D99" s="149" t="s">
        <v>177</v>
      </c>
      <c r="E99" s="150" t="s">
        <v>242</v>
      </c>
      <c r="F99" s="151" t="s">
        <v>243</v>
      </c>
      <c r="G99" s="152" t="s">
        <v>226</v>
      </c>
      <c r="H99" s="153">
        <v>0.47299999999999998</v>
      </c>
      <c r="I99" s="154"/>
      <c r="J99" s="155">
        <f>ROUND(I99*H99,2)</f>
        <v>0</v>
      </c>
      <c r="K99" s="151" t="s">
        <v>181</v>
      </c>
      <c r="L99" s="37"/>
      <c r="M99" s="156" t="s">
        <v>35</v>
      </c>
      <c r="N99" s="157" t="s">
        <v>47</v>
      </c>
      <c r="O99" s="62"/>
      <c r="P99" s="158">
        <f>O99*H99</f>
        <v>0</v>
      </c>
      <c r="Q99" s="158">
        <v>0</v>
      </c>
      <c r="R99" s="158">
        <f>Q99*H99</f>
        <v>0</v>
      </c>
      <c r="S99" s="158">
        <v>0</v>
      </c>
      <c r="T99" s="159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0" t="s">
        <v>182</v>
      </c>
      <c r="AT99" s="160" t="s">
        <v>177</v>
      </c>
      <c r="AU99" s="160" t="s">
        <v>76</v>
      </c>
      <c r="AY99" s="15" t="s">
        <v>183</v>
      </c>
      <c r="BE99" s="161">
        <f>IF(N99="základní",J99,0)</f>
        <v>0</v>
      </c>
      <c r="BF99" s="161">
        <f>IF(N99="snížená",J99,0)</f>
        <v>0</v>
      </c>
      <c r="BG99" s="161">
        <f>IF(N99="zákl. přenesená",J99,0)</f>
        <v>0</v>
      </c>
      <c r="BH99" s="161">
        <f>IF(N99="sníž. přenesená",J99,0)</f>
        <v>0</v>
      </c>
      <c r="BI99" s="161">
        <f>IF(N99="nulová",J99,0)</f>
        <v>0</v>
      </c>
      <c r="BJ99" s="15" t="s">
        <v>84</v>
      </c>
      <c r="BK99" s="161">
        <f>ROUND(I99*H99,2)</f>
        <v>0</v>
      </c>
      <c r="BL99" s="15" t="s">
        <v>182</v>
      </c>
      <c r="BM99" s="160" t="s">
        <v>244</v>
      </c>
    </row>
    <row r="100" spans="1:65" s="2" customFormat="1" ht="19.5">
      <c r="A100" s="32"/>
      <c r="B100" s="33"/>
      <c r="C100" s="34"/>
      <c r="D100" s="172" t="s">
        <v>228</v>
      </c>
      <c r="E100" s="34"/>
      <c r="F100" s="173" t="s">
        <v>229</v>
      </c>
      <c r="G100" s="34"/>
      <c r="H100" s="34"/>
      <c r="I100" s="174"/>
      <c r="J100" s="34"/>
      <c r="K100" s="34"/>
      <c r="L100" s="37"/>
      <c r="M100" s="175"/>
      <c r="N100" s="176"/>
      <c r="O100" s="62"/>
      <c r="P100" s="62"/>
      <c r="Q100" s="62"/>
      <c r="R100" s="62"/>
      <c r="S100" s="62"/>
      <c r="T100" s="63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5" t="s">
        <v>228</v>
      </c>
      <c r="AU100" s="15" t="s">
        <v>76</v>
      </c>
    </row>
    <row r="101" spans="1:65" s="2" customFormat="1" ht="60">
      <c r="A101" s="32"/>
      <c r="B101" s="33"/>
      <c r="C101" s="149" t="s">
        <v>210</v>
      </c>
      <c r="D101" s="149" t="s">
        <v>177</v>
      </c>
      <c r="E101" s="150" t="s">
        <v>245</v>
      </c>
      <c r="F101" s="151" t="s">
        <v>246</v>
      </c>
      <c r="G101" s="152" t="s">
        <v>226</v>
      </c>
      <c r="H101" s="153">
        <v>0.746</v>
      </c>
      <c r="I101" s="154"/>
      <c r="J101" s="155">
        <f>ROUND(I101*H101,2)</f>
        <v>0</v>
      </c>
      <c r="K101" s="151" t="s">
        <v>181</v>
      </c>
      <c r="L101" s="37"/>
      <c r="M101" s="156" t="s">
        <v>35</v>
      </c>
      <c r="N101" s="157" t="s">
        <v>47</v>
      </c>
      <c r="O101" s="62"/>
      <c r="P101" s="158">
        <f>O101*H101</f>
        <v>0</v>
      </c>
      <c r="Q101" s="158">
        <v>0</v>
      </c>
      <c r="R101" s="158">
        <f>Q101*H101</f>
        <v>0</v>
      </c>
      <c r="S101" s="158">
        <v>0</v>
      </c>
      <c r="T101" s="159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60" t="s">
        <v>182</v>
      </c>
      <c r="AT101" s="160" t="s">
        <v>177</v>
      </c>
      <c r="AU101" s="160" t="s">
        <v>76</v>
      </c>
      <c r="AY101" s="15" t="s">
        <v>183</v>
      </c>
      <c r="BE101" s="161">
        <f>IF(N101="základní",J101,0)</f>
        <v>0</v>
      </c>
      <c r="BF101" s="161">
        <f>IF(N101="snížená",J101,0)</f>
        <v>0</v>
      </c>
      <c r="BG101" s="161">
        <f>IF(N101="zákl. přenesená",J101,0)</f>
        <v>0</v>
      </c>
      <c r="BH101" s="161">
        <f>IF(N101="sníž. přenesená",J101,0)</f>
        <v>0</v>
      </c>
      <c r="BI101" s="161">
        <f>IF(N101="nulová",J101,0)</f>
        <v>0</v>
      </c>
      <c r="BJ101" s="15" t="s">
        <v>84</v>
      </c>
      <c r="BK101" s="161">
        <f>ROUND(I101*H101,2)</f>
        <v>0</v>
      </c>
      <c r="BL101" s="15" t="s">
        <v>182</v>
      </c>
      <c r="BM101" s="160" t="s">
        <v>247</v>
      </c>
    </row>
    <row r="102" spans="1:65" s="2" customFormat="1" ht="19.5">
      <c r="A102" s="32"/>
      <c r="B102" s="33"/>
      <c r="C102" s="34"/>
      <c r="D102" s="172" t="s">
        <v>228</v>
      </c>
      <c r="E102" s="34"/>
      <c r="F102" s="173" t="s">
        <v>229</v>
      </c>
      <c r="G102" s="34"/>
      <c r="H102" s="34"/>
      <c r="I102" s="174"/>
      <c r="J102" s="34"/>
      <c r="K102" s="34"/>
      <c r="L102" s="37"/>
      <c r="M102" s="175"/>
      <c r="N102" s="176"/>
      <c r="O102" s="62"/>
      <c r="P102" s="62"/>
      <c r="Q102" s="62"/>
      <c r="R102" s="62"/>
      <c r="S102" s="62"/>
      <c r="T102" s="63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5" t="s">
        <v>228</v>
      </c>
      <c r="AU102" s="15" t="s">
        <v>76</v>
      </c>
    </row>
    <row r="103" spans="1:65" s="2" customFormat="1" ht="55.5" customHeight="1">
      <c r="A103" s="32"/>
      <c r="B103" s="33"/>
      <c r="C103" s="149" t="s">
        <v>7</v>
      </c>
      <c r="D103" s="149" t="s">
        <v>177</v>
      </c>
      <c r="E103" s="150" t="s">
        <v>248</v>
      </c>
      <c r="F103" s="151" t="s">
        <v>249</v>
      </c>
      <c r="G103" s="152" t="s">
        <v>250</v>
      </c>
      <c r="H103" s="153">
        <v>6</v>
      </c>
      <c r="I103" s="154"/>
      <c r="J103" s="155">
        <f>ROUND(I103*H103,2)</f>
        <v>0</v>
      </c>
      <c r="K103" s="151" t="s">
        <v>181</v>
      </c>
      <c r="L103" s="37"/>
      <c r="M103" s="156" t="s">
        <v>35</v>
      </c>
      <c r="N103" s="157" t="s">
        <v>47</v>
      </c>
      <c r="O103" s="62"/>
      <c r="P103" s="158">
        <f>O103*H103</f>
        <v>0</v>
      </c>
      <c r="Q103" s="158">
        <v>0</v>
      </c>
      <c r="R103" s="158">
        <f>Q103*H103</f>
        <v>0</v>
      </c>
      <c r="S103" s="158">
        <v>0</v>
      </c>
      <c r="T103" s="159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60" t="s">
        <v>182</v>
      </c>
      <c r="AT103" s="160" t="s">
        <v>177</v>
      </c>
      <c r="AU103" s="160" t="s">
        <v>76</v>
      </c>
      <c r="AY103" s="15" t="s">
        <v>183</v>
      </c>
      <c r="BE103" s="161">
        <f>IF(N103="základní",J103,0)</f>
        <v>0</v>
      </c>
      <c r="BF103" s="161">
        <f>IF(N103="snížená",J103,0)</f>
        <v>0</v>
      </c>
      <c r="BG103" s="161">
        <f>IF(N103="zákl. přenesená",J103,0)</f>
        <v>0</v>
      </c>
      <c r="BH103" s="161">
        <f>IF(N103="sníž. přenesená",J103,0)</f>
        <v>0</v>
      </c>
      <c r="BI103" s="161">
        <f>IF(N103="nulová",J103,0)</f>
        <v>0</v>
      </c>
      <c r="BJ103" s="15" t="s">
        <v>84</v>
      </c>
      <c r="BK103" s="161">
        <f>ROUND(I103*H103,2)</f>
        <v>0</v>
      </c>
      <c r="BL103" s="15" t="s">
        <v>182</v>
      </c>
      <c r="BM103" s="160" t="s">
        <v>251</v>
      </c>
    </row>
    <row r="104" spans="1:65" s="2" customFormat="1" ht="48">
      <c r="A104" s="32"/>
      <c r="B104" s="33"/>
      <c r="C104" s="149" t="s">
        <v>214</v>
      </c>
      <c r="D104" s="149" t="s">
        <v>177</v>
      </c>
      <c r="E104" s="150" t="s">
        <v>252</v>
      </c>
      <c r="F104" s="151" t="s">
        <v>253</v>
      </c>
      <c r="G104" s="152" t="s">
        <v>250</v>
      </c>
      <c r="H104" s="153">
        <v>6</v>
      </c>
      <c r="I104" s="154"/>
      <c r="J104" s="155">
        <f>ROUND(I104*H104,2)</f>
        <v>0</v>
      </c>
      <c r="K104" s="151" t="s">
        <v>181</v>
      </c>
      <c r="L104" s="37"/>
      <c r="M104" s="156" t="s">
        <v>35</v>
      </c>
      <c r="N104" s="157" t="s">
        <v>47</v>
      </c>
      <c r="O104" s="62"/>
      <c r="P104" s="158">
        <f>O104*H104</f>
        <v>0</v>
      </c>
      <c r="Q104" s="158">
        <v>0</v>
      </c>
      <c r="R104" s="158">
        <f>Q104*H104</f>
        <v>0</v>
      </c>
      <c r="S104" s="158">
        <v>0</v>
      </c>
      <c r="T104" s="159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60" t="s">
        <v>182</v>
      </c>
      <c r="AT104" s="160" t="s">
        <v>177</v>
      </c>
      <c r="AU104" s="160" t="s">
        <v>76</v>
      </c>
      <c r="AY104" s="15" t="s">
        <v>183</v>
      </c>
      <c r="BE104" s="161">
        <f>IF(N104="základní",J104,0)</f>
        <v>0</v>
      </c>
      <c r="BF104" s="161">
        <f>IF(N104="snížená",J104,0)</f>
        <v>0</v>
      </c>
      <c r="BG104" s="161">
        <f>IF(N104="zákl. přenesená",J104,0)</f>
        <v>0</v>
      </c>
      <c r="BH104" s="161">
        <f>IF(N104="sníž. přenesená",J104,0)</f>
        <v>0</v>
      </c>
      <c r="BI104" s="161">
        <f>IF(N104="nulová",J104,0)</f>
        <v>0</v>
      </c>
      <c r="BJ104" s="15" t="s">
        <v>84</v>
      </c>
      <c r="BK104" s="161">
        <f>ROUND(I104*H104,2)</f>
        <v>0</v>
      </c>
      <c r="BL104" s="15" t="s">
        <v>182</v>
      </c>
      <c r="BM104" s="160" t="s">
        <v>254</v>
      </c>
    </row>
    <row r="105" spans="1:65" s="2" customFormat="1" ht="66.75" customHeight="1">
      <c r="A105" s="32"/>
      <c r="B105" s="33"/>
      <c r="C105" s="149" t="s">
        <v>255</v>
      </c>
      <c r="D105" s="149" t="s">
        <v>177</v>
      </c>
      <c r="E105" s="150" t="s">
        <v>256</v>
      </c>
      <c r="F105" s="151" t="s">
        <v>257</v>
      </c>
      <c r="G105" s="152" t="s">
        <v>250</v>
      </c>
      <c r="H105" s="153">
        <v>18</v>
      </c>
      <c r="I105" s="154"/>
      <c r="J105" s="155">
        <f>ROUND(I105*H105,2)</f>
        <v>0</v>
      </c>
      <c r="K105" s="151" t="s">
        <v>181</v>
      </c>
      <c r="L105" s="37"/>
      <c r="M105" s="156" t="s">
        <v>35</v>
      </c>
      <c r="N105" s="157" t="s">
        <v>47</v>
      </c>
      <c r="O105" s="62"/>
      <c r="P105" s="158">
        <f>O105*H105</f>
        <v>0</v>
      </c>
      <c r="Q105" s="158">
        <v>0</v>
      </c>
      <c r="R105" s="158">
        <f>Q105*H105</f>
        <v>0</v>
      </c>
      <c r="S105" s="158">
        <v>0</v>
      </c>
      <c r="T105" s="159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60" t="s">
        <v>182</v>
      </c>
      <c r="AT105" s="160" t="s">
        <v>177</v>
      </c>
      <c r="AU105" s="160" t="s">
        <v>76</v>
      </c>
      <c r="AY105" s="15" t="s">
        <v>183</v>
      </c>
      <c r="BE105" s="161">
        <f>IF(N105="základní",J105,0)</f>
        <v>0</v>
      </c>
      <c r="BF105" s="161">
        <f>IF(N105="snížená",J105,0)</f>
        <v>0</v>
      </c>
      <c r="BG105" s="161">
        <f>IF(N105="zákl. přenesená",J105,0)</f>
        <v>0</v>
      </c>
      <c r="BH105" s="161">
        <f>IF(N105="sníž. přenesená",J105,0)</f>
        <v>0</v>
      </c>
      <c r="BI105" s="161">
        <f>IF(N105="nulová",J105,0)</f>
        <v>0</v>
      </c>
      <c r="BJ105" s="15" t="s">
        <v>84</v>
      </c>
      <c r="BK105" s="161">
        <f>ROUND(I105*H105,2)</f>
        <v>0</v>
      </c>
      <c r="BL105" s="15" t="s">
        <v>182</v>
      </c>
      <c r="BM105" s="160" t="s">
        <v>258</v>
      </c>
    </row>
    <row r="106" spans="1:65" s="2" customFormat="1" ht="48">
      <c r="A106" s="32"/>
      <c r="B106" s="33"/>
      <c r="C106" s="149" t="s">
        <v>218</v>
      </c>
      <c r="D106" s="149" t="s">
        <v>177</v>
      </c>
      <c r="E106" s="150" t="s">
        <v>259</v>
      </c>
      <c r="F106" s="151" t="s">
        <v>260</v>
      </c>
      <c r="G106" s="152" t="s">
        <v>217</v>
      </c>
      <c r="H106" s="153">
        <v>645.80200000000002</v>
      </c>
      <c r="I106" s="154"/>
      <c r="J106" s="155">
        <f>ROUND(I106*H106,2)</f>
        <v>0</v>
      </c>
      <c r="K106" s="151" t="s">
        <v>181</v>
      </c>
      <c r="L106" s="37"/>
      <c r="M106" s="156" t="s">
        <v>35</v>
      </c>
      <c r="N106" s="157" t="s">
        <v>47</v>
      </c>
      <c r="O106" s="62"/>
      <c r="P106" s="158">
        <f>O106*H106</f>
        <v>0</v>
      </c>
      <c r="Q106" s="158">
        <v>0</v>
      </c>
      <c r="R106" s="158">
        <f>Q106*H106</f>
        <v>0</v>
      </c>
      <c r="S106" s="158">
        <v>0</v>
      </c>
      <c r="T106" s="159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60" t="s">
        <v>182</v>
      </c>
      <c r="AT106" s="160" t="s">
        <v>177</v>
      </c>
      <c r="AU106" s="160" t="s">
        <v>76</v>
      </c>
      <c r="AY106" s="15" t="s">
        <v>183</v>
      </c>
      <c r="BE106" s="161">
        <f>IF(N106="základní",J106,0)</f>
        <v>0</v>
      </c>
      <c r="BF106" s="161">
        <f>IF(N106="snížená",J106,0)</f>
        <v>0</v>
      </c>
      <c r="BG106" s="161">
        <f>IF(N106="zákl. přenesená",J106,0)</f>
        <v>0</v>
      </c>
      <c r="BH106" s="161">
        <f>IF(N106="sníž. přenesená",J106,0)</f>
        <v>0</v>
      </c>
      <c r="BI106" s="161">
        <f>IF(N106="nulová",J106,0)</f>
        <v>0</v>
      </c>
      <c r="BJ106" s="15" t="s">
        <v>84</v>
      </c>
      <c r="BK106" s="161">
        <f>ROUND(I106*H106,2)</f>
        <v>0</v>
      </c>
      <c r="BL106" s="15" t="s">
        <v>182</v>
      </c>
      <c r="BM106" s="160" t="s">
        <v>261</v>
      </c>
    </row>
    <row r="107" spans="1:65" s="2" customFormat="1" ht="19.5">
      <c r="A107" s="32"/>
      <c r="B107" s="33"/>
      <c r="C107" s="34"/>
      <c r="D107" s="172" t="s">
        <v>228</v>
      </c>
      <c r="E107" s="34"/>
      <c r="F107" s="173" t="s">
        <v>262</v>
      </c>
      <c r="G107" s="34"/>
      <c r="H107" s="34"/>
      <c r="I107" s="174"/>
      <c r="J107" s="34"/>
      <c r="K107" s="34"/>
      <c r="L107" s="37"/>
      <c r="M107" s="175"/>
      <c r="N107" s="176"/>
      <c r="O107" s="62"/>
      <c r="P107" s="62"/>
      <c r="Q107" s="62"/>
      <c r="R107" s="62"/>
      <c r="S107" s="62"/>
      <c r="T107" s="63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5" t="s">
        <v>228</v>
      </c>
      <c r="AU107" s="15" t="s">
        <v>76</v>
      </c>
    </row>
    <row r="108" spans="1:65" s="2" customFormat="1" ht="48">
      <c r="A108" s="32"/>
      <c r="B108" s="33"/>
      <c r="C108" s="149" t="s">
        <v>263</v>
      </c>
      <c r="D108" s="149" t="s">
        <v>177</v>
      </c>
      <c r="E108" s="150" t="s">
        <v>264</v>
      </c>
      <c r="F108" s="151" t="s">
        <v>265</v>
      </c>
      <c r="G108" s="152" t="s">
        <v>217</v>
      </c>
      <c r="H108" s="153">
        <v>645.80200000000002</v>
      </c>
      <c r="I108" s="154"/>
      <c r="J108" s="155">
        <f>ROUND(I108*H108,2)</f>
        <v>0</v>
      </c>
      <c r="K108" s="151" t="s">
        <v>181</v>
      </c>
      <c r="L108" s="37"/>
      <c r="M108" s="156" t="s">
        <v>35</v>
      </c>
      <c r="N108" s="157" t="s">
        <v>47</v>
      </c>
      <c r="O108" s="62"/>
      <c r="P108" s="158">
        <f>O108*H108</f>
        <v>0</v>
      </c>
      <c r="Q108" s="158">
        <v>0</v>
      </c>
      <c r="R108" s="158">
        <f>Q108*H108</f>
        <v>0</v>
      </c>
      <c r="S108" s="158">
        <v>0</v>
      </c>
      <c r="T108" s="159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60" t="s">
        <v>182</v>
      </c>
      <c r="AT108" s="160" t="s">
        <v>177</v>
      </c>
      <c r="AU108" s="160" t="s">
        <v>76</v>
      </c>
      <c r="AY108" s="15" t="s">
        <v>183</v>
      </c>
      <c r="BE108" s="161">
        <f>IF(N108="základní",J108,0)</f>
        <v>0</v>
      </c>
      <c r="BF108" s="161">
        <f>IF(N108="snížená",J108,0)</f>
        <v>0</v>
      </c>
      <c r="BG108" s="161">
        <f>IF(N108="zákl. přenesená",J108,0)</f>
        <v>0</v>
      </c>
      <c r="BH108" s="161">
        <f>IF(N108="sníž. přenesená",J108,0)</f>
        <v>0</v>
      </c>
      <c r="BI108" s="161">
        <f>IF(N108="nulová",J108,0)</f>
        <v>0</v>
      </c>
      <c r="BJ108" s="15" t="s">
        <v>84</v>
      </c>
      <c r="BK108" s="161">
        <f>ROUND(I108*H108,2)</f>
        <v>0</v>
      </c>
      <c r="BL108" s="15" t="s">
        <v>182</v>
      </c>
      <c r="BM108" s="160" t="s">
        <v>266</v>
      </c>
    </row>
    <row r="109" spans="1:65" s="2" customFormat="1" ht="19.5">
      <c r="A109" s="32"/>
      <c r="B109" s="33"/>
      <c r="C109" s="34"/>
      <c r="D109" s="172" t="s">
        <v>228</v>
      </c>
      <c r="E109" s="34"/>
      <c r="F109" s="173" t="s">
        <v>262</v>
      </c>
      <c r="G109" s="34"/>
      <c r="H109" s="34"/>
      <c r="I109" s="174"/>
      <c r="J109" s="34"/>
      <c r="K109" s="34"/>
      <c r="L109" s="37"/>
      <c r="M109" s="175"/>
      <c r="N109" s="176"/>
      <c r="O109" s="62"/>
      <c r="P109" s="62"/>
      <c r="Q109" s="62"/>
      <c r="R109" s="62"/>
      <c r="S109" s="62"/>
      <c r="T109" s="63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5" t="s">
        <v>228</v>
      </c>
      <c r="AU109" s="15" t="s">
        <v>76</v>
      </c>
    </row>
    <row r="110" spans="1:65" s="2" customFormat="1" ht="60">
      <c r="A110" s="32"/>
      <c r="B110" s="33"/>
      <c r="C110" s="149" t="s">
        <v>223</v>
      </c>
      <c r="D110" s="149" t="s">
        <v>177</v>
      </c>
      <c r="E110" s="150" t="s">
        <v>267</v>
      </c>
      <c r="F110" s="151" t="s">
        <v>268</v>
      </c>
      <c r="G110" s="152" t="s">
        <v>208</v>
      </c>
      <c r="H110" s="153">
        <v>1267.7629999999999</v>
      </c>
      <c r="I110" s="154"/>
      <c r="J110" s="155">
        <f>ROUND(I110*H110,2)</f>
        <v>0</v>
      </c>
      <c r="K110" s="151" t="s">
        <v>181</v>
      </c>
      <c r="L110" s="37"/>
      <c r="M110" s="156" t="s">
        <v>35</v>
      </c>
      <c r="N110" s="157" t="s">
        <v>47</v>
      </c>
      <c r="O110" s="62"/>
      <c r="P110" s="158">
        <f>O110*H110</f>
        <v>0</v>
      </c>
      <c r="Q110" s="158">
        <v>0</v>
      </c>
      <c r="R110" s="158">
        <f>Q110*H110</f>
        <v>0</v>
      </c>
      <c r="S110" s="158">
        <v>0</v>
      </c>
      <c r="T110" s="159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60" t="s">
        <v>182</v>
      </c>
      <c r="AT110" s="160" t="s">
        <v>177</v>
      </c>
      <c r="AU110" s="160" t="s">
        <v>76</v>
      </c>
      <c r="AY110" s="15" t="s">
        <v>183</v>
      </c>
      <c r="BE110" s="161">
        <f>IF(N110="základní",J110,0)</f>
        <v>0</v>
      </c>
      <c r="BF110" s="161">
        <f>IF(N110="snížená",J110,0)</f>
        <v>0</v>
      </c>
      <c r="BG110" s="161">
        <f>IF(N110="zákl. přenesená",J110,0)</f>
        <v>0</v>
      </c>
      <c r="BH110" s="161">
        <f>IF(N110="sníž. přenesená",J110,0)</f>
        <v>0</v>
      </c>
      <c r="BI110" s="161">
        <f>IF(N110="nulová",J110,0)</f>
        <v>0</v>
      </c>
      <c r="BJ110" s="15" t="s">
        <v>84</v>
      </c>
      <c r="BK110" s="161">
        <f>ROUND(I110*H110,2)</f>
        <v>0</v>
      </c>
      <c r="BL110" s="15" t="s">
        <v>182</v>
      </c>
      <c r="BM110" s="160" t="s">
        <v>269</v>
      </c>
    </row>
    <row r="111" spans="1:65" s="2" customFormat="1" ht="19.5">
      <c r="A111" s="32"/>
      <c r="B111" s="33"/>
      <c r="C111" s="34"/>
      <c r="D111" s="172" t="s">
        <v>228</v>
      </c>
      <c r="E111" s="34"/>
      <c r="F111" s="173" t="s">
        <v>270</v>
      </c>
      <c r="G111" s="34"/>
      <c r="H111" s="34"/>
      <c r="I111" s="174"/>
      <c r="J111" s="34"/>
      <c r="K111" s="34"/>
      <c r="L111" s="37"/>
      <c r="M111" s="175"/>
      <c r="N111" s="176"/>
      <c r="O111" s="62"/>
      <c r="P111" s="62"/>
      <c r="Q111" s="62"/>
      <c r="R111" s="62"/>
      <c r="S111" s="62"/>
      <c r="T111" s="63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5" t="s">
        <v>228</v>
      </c>
      <c r="AU111" s="15" t="s">
        <v>76</v>
      </c>
    </row>
    <row r="112" spans="1:65" s="2" customFormat="1" ht="90" customHeight="1">
      <c r="A112" s="32"/>
      <c r="B112" s="33"/>
      <c r="C112" s="149" t="s">
        <v>271</v>
      </c>
      <c r="D112" s="149" t="s">
        <v>177</v>
      </c>
      <c r="E112" s="150" t="s">
        <v>272</v>
      </c>
      <c r="F112" s="151" t="s">
        <v>273</v>
      </c>
      <c r="G112" s="152" t="s">
        <v>208</v>
      </c>
      <c r="H112" s="153">
        <v>139.95599999999999</v>
      </c>
      <c r="I112" s="154"/>
      <c r="J112" s="155">
        <f>ROUND(I112*H112,2)</f>
        <v>0</v>
      </c>
      <c r="K112" s="151" t="s">
        <v>181</v>
      </c>
      <c r="L112" s="37"/>
      <c r="M112" s="156" t="s">
        <v>35</v>
      </c>
      <c r="N112" s="157" t="s">
        <v>47</v>
      </c>
      <c r="O112" s="62"/>
      <c r="P112" s="158">
        <f>O112*H112</f>
        <v>0</v>
      </c>
      <c r="Q112" s="158">
        <v>0</v>
      </c>
      <c r="R112" s="158">
        <f>Q112*H112</f>
        <v>0</v>
      </c>
      <c r="S112" s="158">
        <v>0</v>
      </c>
      <c r="T112" s="159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60" t="s">
        <v>182</v>
      </c>
      <c r="AT112" s="160" t="s">
        <v>177</v>
      </c>
      <c r="AU112" s="160" t="s">
        <v>76</v>
      </c>
      <c r="AY112" s="15" t="s">
        <v>183</v>
      </c>
      <c r="BE112" s="161">
        <f>IF(N112="základní",J112,0)</f>
        <v>0</v>
      </c>
      <c r="BF112" s="161">
        <f>IF(N112="snížená",J112,0)</f>
        <v>0</v>
      </c>
      <c r="BG112" s="161">
        <f>IF(N112="zákl. přenesená",J112,0)</f>
        <v>0</v>
      </c>
      <c r="BH112" s="161">
        <f>IF(N112="sníž. přenesená",J112,0)</f>
        <v>0</v>
      </c>
      <c r="BI112" s="161">
        <f>IF(N112="nulová",J112,0)</f>
        <v>0</v>
      </c>
      <c r="BJ112" s="15" t="s">
        <v>84</v>
      </c>
      <c r="BK112" s="161">
        <f>ROUND(I112*H112,2)</f>
        <v>0</v>
      </c>
      <c r="BL112" s="15" t="s">
        <v>182</v>
      </c>
      <c r="BM112" s="160" t="s">
        <v>274</v>
      </c>
    </row>
    <row r="113" spans="1:65" s="2" customFormat="1" ht="19.5">
      <c r="A113" s="32"/>
      <c r="B113" s="33"/>
      <c r="C113" s="34"/>
      <c r="D113" s="172" t="s">
        <v>228</v>
      </c>
      <c r="E113" s="34"/>
      <c r="F113" s="173" t="s">
        <v>270</v>
      </c>
      <c r="G113" s="34"/>
      <c r="H113" s="34"/>
      <c r="I113" s="174"/>
      <c r="J113" s="34"/>
      <c r="K113" s="34"/>
      <c r="L113" s="37"/>
      <c r="M113" s="175"/>
      <c r="N113" s="176"/>
      <c r="O113" s="62"/>
      <c r="P113" s="62"/>
      <c r="Q113" s="62"/>
      <c r="R113" s="62"/>
      <c r="S113" s="62"/>
      <c r="T113" s="63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5" t="s">
        <v>228</v>
      </c>
      <c r="AU113" s="15" t="s">
        <v>76</v>
      </c>
    </row>
    <row r="114" spans="1:65" s="2" customFormat="1" ht="90" customHeight="1">
      <c r="A114" s="32"/>
      <c r="B114" s="33"/>
      <c r="C114" s="149" t="s">
        <v>275</v>
      </c>
      <c r="D114" s="149" t="s">
        <v>177</v>
      </c>
      <c r="E114" s="150" t="s">
        <v>276</v>
      </c>
      <c r="F114" s="151" t="s">
        <v>277</v>
      </c>
      <c r="G114" s="152" t="s">
        <v>208</v>
      </c>
      <c r="H114" s="153">
        <v>26.957000000000001</v>
      </c>
      <c r="I114" s="154"/>
      <c r="J114" s="155">
        <f>ROUND(I114*H114,2)</f>
        <v>0</v>
      </c>
      <c r="K114" s="151" t="s">
        <v>181</v>
      </c>
      <c r="L114" s="37"/>
      <c r="M114" s="156" t="s">
        <v>35</v>
      </c>
      <c r="N114" s="157" t="s">
        <v>47</v>
      </c>
      <c r="O114" s="62"/>
      <c r="P114" s="158">
        <f>O114*H114</f>
        <v>0</v>
      </c>
      <c r="Q114" s="158">
        <v>0</v>
      </c>
      <c r="R114" s="158">
        <f>Q114*H114</f>
        <v>0</v>
      </c>
      <c r="S114" s="158">
        <v>0</v>
      </c>
      <c r="T114" s="159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60" t="s">
        <v>182</v>
      </c>
      <c r="AT114" s="160" t="s">
        <v>177</v>
      </c>
      <c r="AU114" s="160" t="s">
        <v>76</v>
      </c>
      <c r="AY114" s="15" t="s">
        <v>183</v>
      </c>
      <c r="BE114" s="161">
        <f>IF(N114="základní",J114,0)</f>
        <v>0</v>
      </c>
      <c r="BF114" s="161">
        <f>IF(N114="snížená",J114,0)</f>
        <v>0</v>
      </c>
      <c r="BG114" s="161">
        <f>IF(N114="zákl. přenesená",J114,0)</f>
        <v>0</v>
      </c>
      <c r="BH114" s="161">
        <f>IF(N114="sníž. přenesená",J114,0)</f>
        <v>0</v>
      </c>
      <c r="BI114" s="161">
        <f>IF(N114="nulová",J114,0)</f>
        <v>0</v>
      </c>
      <c r="BJ114" s="15" t="s">
        <v>84</v>
      </c>
      <c r="BK114" s="161">
        <f>ROUND(I114*H114,2)</f>
        <v>0</v>
      </c>
      <c r="BL114" s="15" t="s">
        <v>182</v>
      </c>
      <c r="BM114" s="160" t="s">
        <v>278</v>
      </c>
    </row>
    <row r="115" spans="1:65" s="2" customFormat="1" ht="19.5">
      <c r="A115" s="32"/>
      <c r="B115" s="33"/>
      <c r="C115" s="34"/>
      <c r="D115" s="172" t="s">
        <v>228</v>
      </c>
      <c r="E115" s="34"/>
      <c r="F115" s="173" t="s">
        <v>270</v>
      </c>
      <c r="G115" s="34"/>
      <c r="H115" s="34"/>
      <c r="I115" s="174"/>
      <c r="J115" s="34"/>
      <c r="K115" s="34"/>
      <c r="L115" s="37"/>
      <c r="M115" s="175"/>
      <c r="N115" s="176"/>
      <c r="O115" s="62"/>
      <c r="P115" s="62"/>
      <c r="Q115" s="62"/>
      <c r="R115" s="62"/>
      <c r="S115" s="62"/>
      <c r="T115" s="63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T115" s="15" t="s">
        <v>228</v>
      </c>
      <c r="AU115" s="15" t="s">
        <v>76</v>
      </c>
    </row>
    <row r="116" spans="1:65" s="2" customFormat="1" ht="60">
      <c r="A116" s="32"/>
      <c r="B116" s="33"/>
      <c r="C116" s="149" t="s">
        <v>279</v>
      </c>
      <c r="D116" s="149" t="s">
        <v>177</v>
      </c>
      <c r="E116" s="150" t="s">
        <v>267</v>
      </c>
      <c r="F116" s="151" t="s">
        <v>268</v>
      </c>
      <c r="G116" s="152" t="s">
        <v>208</v>
      </c>
      <c r="H116" s="153">
        <v>1347.604</v>
      </c>
      <c r="I116" s="154"/>
      <c r="J116" s="155">
        <f>ROUND(I116*H116,2)</f>
        <v>0</v>
      </c>
      <c r="K116" s="151" t="s">
        <v>181</v>
      </c>
      <c r="L116" s="37"/>
      <c r="M116" s="156" t="s">
        <v>35</v>
      </c>
      <c r="N116" s="157" t="s">
        <v>47</v>
      </c>
      <c r="O116" s="62"/>
      <c r="P116" s="158">
        <f>O116*H116</f>
        <v>0</v>
      </c>
      <c r="Q116" s="158">
        <v>0</v>
      </c>
      <c r="R116" s="158">
        <f>Q116*H116</f>
        <v>0</v>
      </c>
      <c r="S116" s="158">
        <v>0</v>
      </c>
      <c r="T116" s="159">
        <f>S116*H116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60" t="s">
        <v>182</v>
      </c>
      <c r="AT116" s="160" t="s">
        <v>177</v>
      </c>
      <c r="AU116" s="160" t="s">
        <v>76</v>
      </c>
      <c r="AY116" s="15" t="s">
        <v>183</v>
      </c>
      <c r="BE116" s="161">
        <f>IF(N116="základní",J116,0)</f>
        <v>0</v>
      </c>
      <c r="BF116" s="161">
        <f>IF(N116="snížená",J116,0)</f>
        <v>0</v>
      </c>
      <c r="BG116" s="161">
        <f>IF(N116="zákl. přenesená",J116,0)</f>
        <v>0</v>
      </c>
      <c r="BH116" s="161">
        <f>IF(N116="sníž. přenesená",J116,0)</f>
        <v>0</v>
      </c>
      <c r="BI116" s="161">
        <f>IF(N116="nulová",J116,0)</f>
        <v>0</v>
      </c>
      <c r="BJ116" s="15" t="s">
        <v>84</v>
      </c>
      <c r="BK116" s="161">
        <f>ROUND(I116*H116,2)</f>
        <v>0</v>
      </c>
      <c r="BL116" s="15" t="s">
        <v>182</v>
      </c>
      <c r="BM116" s="160" t="s">
        <v>280</v>
      </c>
    </row>
    <row r="117" spans="1:65" s="2" customFormat="1" ht="19.5">
      <c r="A117" s="32"/>
      <c r="B117" s="33"/>
      <c r="C117" s="34"/>
      <c r="D117" s="172" t="s">
        <v>228</v>
      </c>
      <c r="E117" s="34"/>
      <c r="F117" s="173" t="s">
        <v>270</v>
      </c>
      <c r="G117" s="34"/>
      <c r="H117" s="34"/>
      <c r="I117" s="174"/>
      <c r="J117" s="34"/>
      <c r="K117" s="34"/>
      <c r="L117" s="37"/>
      <c r="M117" s="175"/>
      <c r="N117" s="176"/>
      <c r="O117" s="62"/>
      <c r="P117" s="62"/>
      <c r="Q117" s="62"/>
      <c r="R117" s="62"/>
      <c r="S117" s="62"/>
      <c r="T117" s="63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5" t="s">
        <v>228</v>
      </c>
      <c r="AU117" s="15" t="s">
        <v>76</v>
      </c>
    </row>
    <row r="118" spans="1:65" s="2" customFormat="1" ht="48">
      <c r="A118" s="32"/>
      <c r="B118" s="33"/>
      <c r="C118" s="149" t="s">
        <v>227</v>
      </c>
      <c r="D118" s="149" t="s">
        <v>177</v>
      </c>
      <c r="E118" s="150" t="s">
        <v>281</v>
      </c>
      <c r="F118" s="151" t="s">
        <v>282</v>
      </c>
      <c r="G118" s="152" t="s">
        <v>208</v>
      </c>
      <c r="H118" s="153">
        <v>1347.604</v>
      </c>
      <c r="I118" s="154"/>
      <c r="J118" s="155">
        <f>ROUND(I118*H118,2)</f>
        <v>0</v>
      </c>
      <c r="K118" s="151" t="s">
        <v>181</v>
      </c>
      <c r="L118" s="37"/>
      <c r="M118" s="177" t="s">
        <v>35</v>
      </c>
      <c r="N118" s="178" t="s">
        <v>47</v>
      </c>
      <c r="O118" s="179"/>
      <c r="P118" s="180">
        <f>O118*H118</f>
        <v>0</v>
      </c>
      <c r="Q118" s="180">
        <v>0</v>
      </c>
      <c r="R118" s="180">
        <f>Q118*H118</f>
        <v>0</v>
      </c>
      <c r="S118" s="180">
        <v>0</v>
      </c>
      <c r="T118" s="181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60" t="s">
        <v>182</v>
      </c>
      <c r="AT118" s="160" t="s">
        <v>177</v>
      </c>
      <c r="AU118" s="160" t="s">
        <v>76</v>
      </c>
      <c r="AY118" s="15" t="s">
        <v>183</v>
      </c>
      <c r="BE118" s="161">
        <f>IF(N118="základní",J118,0)</f>
        <v>0</v>
      </c>
      <c r="BF118" s="161">
        <f>IF(N118="snížená",J118,0)</f>
        <v>0</v>
      </c>
      <c r="BG118" s="161">
        <f>IF(N118="zákl. přenesená",J118,0)</f>
        <v>0</v>
      </c>
      <c r="BH118" s="161">
        <f>IF(N118="sníž. přenesená",J118,0)</f>
        <v>0</v>
      </c>
      <c r="BI118" s="161">
        <f>IF(N118="nulová",J118,0)</f>
        <v>0</v>
      </c>
      <c r="BJ118" s="15" t="s">
        <v>84</v>
      </c>
      <c r="BK118" s="161">
        <f>ROUND(I118*H118,2)</f>
        <v>0</v>
      </c>
      <c r="BL118" s="15" t="s">
        <v>182</v>
      </c>
      <c r="BM118" s="160" t="s">
        <v>283</v>
      </c>
    </row>
    <row r="119" spans="1:65" s="2" customFormat="1" ht="6.95" customHeight="1">
      <c r="A119" s="32"/>
      <c r="B119" s="45"/>
      <c r="C119" s="46"/>
      <c r="D119" s="46"/>
      <c r="E119" s="46"/>
      <c r="F119" s="46"/>
      <c r="G119" s="46"/>
      <c r="H119" s="46"/>
      <c r="I119" s="46"/>
      <c r="J119" s="46"/>
      <c r="K119" s="46"/>
      <c r="L119" s="37"/>
      <c r="M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</sheetData>
  <sheetProtection algorithmName="SHA-512" hashValue="/Ib8gHG12wY0tYuFsq+GQWB7ssPFoxOvDVlrqNf8yixwesAGTevMSkmd08AMJcXnZ8MNYBgrCGsroGEt568Zig==" saltValue="QMR5LNgeBZjpq+jmM5uR12WdiCxPUmZARuAUv1Rg/4d9eFvrpHcN5msiHBRsRN4Qznt58ixp4MP/SnXwk6VUZA==" spinCount="100000" sheet="1" objects="1" scenarios="1" formatColumns="0" formatRows="0" autoFilter="0"/>
  <autoFilter ref="C78:K118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5" t="s">
        <v>145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customHeight="1">
      <c r="B4" s="18"/>
      <c r="D4" s="108" t="s">
        <v>157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44" t="str">
        <f>'Rekapitulace stavby'!K6</f>
        <v>Oprava kolejí a výhybek v žst. Volyně.</v>
      </c>
      <c r="F7" s="345"/>
      <c r="G7" s="345"/>
      <c r="H7" s="345"/>
      <c r="L7" s="18"/>
    </row>
    <row r="8" spans="1:46" s="1" customFormat="1" ht="12" customHeight="1">
      <c r="B8" s="18"/>
      <c r="D8" s="110" t="s">
        <v>158</v>
      </c>
      <c r="L8" s="18"/>
    </row>
    <row r="9" spans="1:46" s="2" customFormat="1" ht="16.5" customHeight="1">
      <c r="A9" s="32"/>
      <c r="B9" s="37"/>
      <c r="C9" s="32"/>
      <c r="D9" s="32"/>
      <c r="E9" s="344" t="s">
        <v>681</v>
      </c>
      <c r="F9" s="347"/>
      <c r="G9" s="347"/>
      <c r="H9" s="347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326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46" t="s">
        <v>791</v>
      </c>
      <c r="F11" s="347"/>
      <c r="G11" s="347"/>
      <c r="H11" s="347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21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22</v>
      </c>
      <c r="E14" s="32"/>
      <c r="F14" s="101" t="s">
        <v>23</v>
      </c>
      <c r="G14" s="32"/>
      <c r="H14" s="32"/>
      <c r="I14" s="110" t="s">
        <v>24</v>
      </c>
      <c r="J14" s="112" t="str">
        <f>'Rekapitulace stavby'!AN8</f>
        <v>18. 2. 2021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26</v>
      </c>
      <c r="E16" s="32"/>
      <c r="F16" s="32"/>
      <c r="G16" s="32"/>
      <c r="H16" s="32"/>
      <c r="I16" s="110" t="s">
        <v>27</v>
      </c>
      <c r="J16" s="101" t="str">
        <f>IF('Rekapitulace stavby'!AN10="","",'Rekapitulace stavby'!AN10)</f>
        <v>70994234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tr">
        <f>IF('Rekapitulace stavby'!E11="","",'Rekapitulace stavby'!E11)</f>
        <v xml:space="preserve">Správa železnic, státní organizace, OŘ Plzeň </v>
      </c>
      <c r="F17" s="32"/>
      <c r="G17" s="32"/>
      <c r="H17" s="32"/>
      <c r="I17" s="110" t="s">
        <v>30</v>
      </c>
      <c r="J17" s="101" t="str">
        <f>IF('Rekapitulace stavby'!AN11="","",'Rekapitulace stavby'!AN11)</f>
        <v>CZ70994234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32</v>
      </c>
      <c r="E19" s="32"/>
      <c r="F19" s="32"/>
      <c r="G19" s="32"/>
      <c r="H19" s="32"/>
      <c r="I19" s="110" t="s">
        <v>27</v>
      </c>
      <c r="J19" s="28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8" t="str">
        <f>'Rekapitulace stavby'!E14</f>
        <v>Vyplň údaj</v>
      </c>
      <c r="F20" s="349"/>
      <c r="G20" s="349"/>
      <c r="H20" s="349"/>
      <c r="I20" s="110" t="s">
        <v>30</v>
      </c>
      <c r="J20" s="28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34</v>
      </c>
      <c r="E22" s="32"/>
      <c r="F22" s="32"/>
      <c r="G22" s="32"/>
      <c r="H22" s="32"/>
      <c r="I22" s="110" t="s">
        <v>27</v>
      </c>
      <c r="J22" s="101" t="str">
        <f>IF('Rekapitulace stavby'!AN16="","",'Rekapitulace stavby'!AN16)</f>
        <v/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tr">
        <f>IF('Rekapitulace stavby'!E17="","",'Rekapitulace stavby'!E17)</f>
        <v xml:space="preserve"> </v>
      </c>
      <c r="F23" s="32"/>
      <c r="G23" s="32"/>
      <c r="H23" s="32"/>
      <c r="I23" s="110" t="s">
        <v>30</v>
      </c>
      <c r="J23" s="101" t="str">
        <f>IF('Rekapitulace stavby'!AN17="","",'Rekapitulace stavby'!AN17)</f>
        <v/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38</v>
      </c>
      <c r="E25" s="32"/>
      <c r="F25" s="32"/>
      <c r="G25" s="32"/>
      <c r="H25" s="32"/>
      <c r="I25" s="110" t="s">
        <v>27</v>
      </c>
      <c r="J25" s="101" t="str">
        <f>IF('Rekapitulace stavby'!AN19="","",'Rekapitulace stavby'!AN19)</f>
        <v/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tr">
        <f>IF('Rekapitulace stavby'!E20="","",'Rekapitulace stavby'!E20)</f>
        <v>Libor Brabenec</v>
      </c>
      <c r="F26" s="32"/>
      <c r="G26" s="32"/>
      <c r="H26" s="32"/>
      <c r="I26" s="110" t="s">
        <v>30</v>
      </c>
      <c r="J26" s="101" t="str">
        <f>IF('Rekapitulace stavby'!AN20="","",'Rekapitulace stavby'!AN20)</f>
        <v/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40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50" t="s">
        <v>35</v>
      </c>
      <c r="F29" s="350"/>
      <c r="G29" s="350"/>
      <c r="H29" s="350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42</v>
      </c>
      <c r="E32" s="32"/>
      <c r="F32" s="32"/>
      <c r="G32" s="32"/>
      <c r="H32" s="32"/>
      <c r="I32" s="32"/>
      <c r="J32" s="118">
        <f>ROUND(J90,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44</v>
      </c>
      <c r="G34" s="32"/>
      <c r="H34" s="32"/>
      <c r="I34" s="119" t="s">
        <v>43</v>
      </c>
      <c r="J34" s="119" t="s">
        <v>45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46</v>
      </c>
      <c r="E35" s="110" t="s">
        <v>47</v>
      </c>
      <c r="F35" s="121">
        <f>ROUND((SUM(BE90:BE153)),  2)</f>
        <v>0</v>
      </c>
      <c r="G35" s="32"/>
      <c r="H35" s="32"/>
      <c r="I35" s="122">
        <v>0.21</v>
      </c>
      <c r="J35" s="121">
        <f>ROUND(((SUM(BE90:BE153))*I35),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48</v>
      </c>
      <c r="F36" s="121">
        <f>ROUND((SUM(BF90:BF153)),  2)</f>
        <v>0</v>
      </c>
      <c r="G36" s="32"/>
      <c r="H36" s="32"/>
      <c r="I36" s="122">
        <v>0.15</v>
      </c>
      <c r="J36" s="121">
        <f>ROUND(((SUM(BF90:BF153))*I36),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49</v>
      </c>
      <c r="F37" s="121">
        <f>ROUND((SUM(BG90:BG153)),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50</v>
      </c>
      <c r="F38" s="121">
        <f>ROUND((SUM(BH90:BH153)),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51</v>
      </c>
      <c r="F39" s="121">
        <f>ROUND((SUM(BI90:BI153)),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52</v>
      </c>
      <c r="E41" s="125"/>
      <c r="F41" s="125"/>
      <c r="G41" s="126" t="s">
        <v>53</v>
      </c>
      <c r="H41" s="127" t="s">
        <v>54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160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51" t="str">
        <f>E7</f>
        <v>Oprava kolejí a výhybek v žst. Volyně.</v>
      </c>
      <c r="F50" s="352"/>
      <c r="G50" s="352"/>
      <c r="H50" s="352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158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51" t="s">
        <v>681</v>
      </c>
      <c r="F52" s="353"/>
      <c r="G52" s="353"/>
      <c r="H52" s="353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326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307" t="str">
        <f>E11</f>
        <v>SO 17.2 - Oprava zabezpečovacího zařízení v dopravně Volyně</v>
      </c>
      <c r="F54" s="353"/>
      <c r="G54" s="353"/>
      <c r="H54" s="353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22</v>
      </c>
      <c r="D56" s="34"/>
      <c r="E56" s="34"/>
      <c r="F56" s="25" t="str">
        <f>F14</f>
        <v>trať 198 dle JŘ, žst. Volyně</v>
      </c>
      <c r="G56" s="34"/>
      <c r="H56" s="34"/>
      <c r="I56" s="27" t="s">
        <v>24</v>
      </c>
      <c r="J56" s="57" t="str">
        <f>IF(J14="","",J14)</f>
        <v>18. 2. 2021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26</v>
      </c>
      <c r="D58" s="34"/>
      <c r="E58" s="34"/>
      <c r="F58" s="25" t="str">
        <f>E17</f>
        <v xml:space="preserve">Správa železnic, státní organizace, OŘ Plzeň </v>
      </c>
      <c r="G58" s="34"/>
      <c r="H58" s="34"/>
      <c r="I58" s="27" t="s">
        <v>34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>
      <c r="A59" s="32"/>
      <c r="B59" s="33"/>
      <c r="C59" s="27" t="s">
        <v>32</v>
      </c>
      <c r="D59" s="34"/>
      <c r="E59" s="34"/>
      <c r="F59" s="25" t="str">
        <f>IF(E20="","",E20)</f>
        <v>Vyplň údaj</v>
      </c>
      <c r="G59" s="34"/>
      <c r="H59" s="34"/>
      <c r="I59" s="27" t="s">
        <v>38</v>
      </c>
      <c r="J59" s="30" t="str">
        <f>E26</f>
        <v>Libor Brabenec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161</v>
      </c>
      <c r="D61" s="135"/>
      <c r="E61" s="135"/>
      <c r="F61" s="135"/>
      <c r="G61" s="135"/>
      <c r="H61" s="135"/>
      <c r="I61" s="135"/>
      <c r="J61" s="136" t="s">
        <v>162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74</v>
      </c>
      <c r="D63" s="34"/>
      <c r="E63" s="34"/>
      <c r="F63" s="34"/>
      <c r="G63" s="34"/>
      <c r="H63" s="34"/>
      <c r="I63" s="34"/>
      <c r="J63" s="75">
        <f>J90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163</v>
      </c>
    </row>
    <row r="64" spans="1:47" s="10" customFormat="1" ht="24.95" customHeight="1">
      <c r="B64" s="188"/>
      <c r="C64" s="189"/>
      <c r="D64" s="190" t="s">
        <v>792</v>
      </c>
      <c r="E64" s="191"/>
      <c r="F64" s="191"/>
      <c r="G64" s="191"/>
      <c r="H64" s="191"/>
      <c r="I64" s="191"/>
      <c r="J64" s="192">
        <f>J91</f>
        <v>0</v>
      </c>
      <c r="K64" s="189"/>
      <c r="L64" s="193"/>
    </row>
    <row r="65" spans="1:31" s="10" customFormat="1" ht="24.95" customHeight="1">
      <c r="B65" s="188"/>
      <c r="C65" s="189"/>
      <c r="D65" s="190" t="s">
        <v>793</v>
      </c>
      <c r="E65" s="191"/>
      <c r="F65" s="191"/>
      <c r="G65" s="191"/>
      <c r="H65" s="191"/>
      <c r="I65" s="191"/>
      <c r="J65" s="192">
        <f>J115</f>
        <v>0</v>
      </c>
      <c r="K65" s="189"/>
      <c r="L65" s="193"/>
    </row>
    <row r="66" spans="1:31" s="10" customFormat="1" ht="24.95" customHeight="1">
      <c r="B66" s="188"/>
      <c r="C66" s="189"/>
      <c r="D66" s="190" t="s">
        <v>794</v>
      </c>
      <c r="E66" s="191"/>
      <c r="F66" s="191"/>
      <c r="G66" s="191"/>
      <c r="H66" s="191"/>
      <c r="I66" s="191"/>
      <c r="J66" s="192">
        <f>J128</f>
        <v>0</v>
      </c>
      <c r="K66" s="189"/>
      <c r="L66" s="193"/>
    </row>
    <row r="67" spans="1:31" s="10" customFormat="1" ht="24.95" customHeight="1">
      <c r="B67" s="188"/>
      <c r="C67" s="189"/>
      <c r="D67" s="190" t="s">
        <v>795</v>
      </c>
      <c r="E67" s="191"/>
      <c r="F67" s="191"/>
      <c r="G67" s="191"/>
      <c r="H67" s="191"/>
      <c r="I67" s="191"/>
      <c r="J67" s="192">
        <f>J136</f>
        <v>0</v>
      </c>
      <c r="K67" s="189"/>
      <c r="L67" s="193"/>
    </row>
    <row r="68" spans="1:31" s="10" customFormat="1" ht="24.95" customHeight="1">
      <c r="B68" s="188"/>
      <c r="C68" s="189"/>
      <c r="D68" s="190" t="s">
        <v>796</v>
      </c>
      <c r="E68" s="191"/>
      <c r="F68" s="191"/>
      <c r="G68" s="191"/>
      <c r="H68" s="191"/>
      <c r="I68" s="191"/>
      <c r="J68" s="192">
        <f>J147</f>
        <v>0</v>
      </c>
      <c r="K68" s="189"/>
      <c r="L68" s="193"/>
    </row>
    <row r="69" spans="1:31" s="2" customFormat="1" ht="21.75" customHeight="1">
      <c r="A69" s="32"/>
      <c r="B69" s="33"/>
      <c r="C69" s="34"/>
      <c r="D69" s="34"/>
      <c r="E69" s="34"/>
      <c r="F69" s="34"/>
      <c r="G69" s="34"/>
      <c r="H69" s="34"/>
      <c r="I69" s="34"/>
      <c r="J69" s="34"/>
      <c r="K69" s="34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6.95" customHeight="1">
      <c r="A70" s="32"/>
      <c r="B70" s="45"/>
      <c r="C70" s="46"/>
      <c r="D70" s="46"/>
      <c r="E70" s="46"/>
      <c r="F70" s="46"/>
      <c r="G70" s="46"/>
      <c r="H70" s="46"/>
      <c r="I70" s="46"/>
      <c r="J70" s="46"/>
      <c r="K70" s="46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4" spans="1:31" s="2" customFormat="1" ht="6.95" customHeight="1">
      <c r="A74" s="32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24.95" customHeight="1">
      <c r="A75" s="32"/>
      <c r="B75" s="33"/>
      <c r="C75" s="21" t="s">
        <v>164</v>
      </c>
      <c r="D75" s="34"/>
      <c r="E75" s="34"/>
      <c r="F75" s="34"/>
      <c r="G75" s="34"/>
      <c r="H75" s="34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6.95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16</v>
      </c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6.5" customHeight="1">
      <c r="A78" s="32"/>
      <c r="B78" s="33"/>
      <c r="C78" s="34"/>
      <c r="D78" s="34"/>
      <c r="E78" s="351" t="str">
        <f>E7</f>
        <v>Oprava kolejí a výhybek v žst. Volyně.</v>
      </c>
      <c r="F78" s="352"/>
      <c r="G78" s="352"/>
      <c r="H78" s="352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1" customFormat="1" ht="12" customHeight="1">
      <c r="B79" s="19"/>
      <c r="C79" s="27" t="s">
        <v>158</v>
      </c>
      <c r="D79" s="20"/>
      <c r="E79" s="20"/>
      <c r="F79" s="20"/>
      <c r="G79" s="20"/>
      <c r="H79" s="20"/>
      <c r="I79" s="20"/>
      <c r="J79" s="20"/>
      <c r="K79" s="20"/>
      <c r="L79" s="18"/>
    </row>
    <row r="80" spans="1:31" s="2" customFormat="1" ht="16.5" customHeight="1">
      <c r="A80" s="32"/>
      <c r="B80" s="33"/>
      <c r="C80" s="34"/>
      <c r="D80" s="34"/>
      <c r="E80" s="351" t="s">
        <v>681</v>
      </c>
      <c r="F80" s="353"/>
      <c r="G80" s="353"/>
      <c r="H80" s="353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>
      <c r="A81" s="32"/>
      <c r="B81" s="33"/>
      <c r="C81" s="27" t="s">
        <v>326</v>
      </c>
      <c r="D81" s="34"/>
      <c r="E81" s="34"/>
      <c r="F81" s="34"/>
      <c r="G81" s="34"/>
      <c r="H81" s="34"/>
      <c r="I81" s="34"/>
      <c r="J81" s="34"/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6.5" customHeight="1">
      <c r="A82" s="32"/>
      <c r="B82" s="33"/>
      <c r="C82" s="34"/>
      <c r="D82" s="34"/>
      <c r="E82" s="307" t="str">
        <f>E11</f>
        <v>SO 17.2 - Oprava zabezpečovacího zařízení v dopravně Volyně</v>
      </c>
      <c r="F82" s="353"/>
      <c r="G82" s="353"/>
      <c r="H82" s="353"/>
      <c r="I82" s="34"/>
      <c r="J82" s="34"/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2" customHeight="1">
      <c r="A84" s="32"/>
      <c r="B84" s="33"/>
      <c r="C84" s="27" t="s">
        <v>22</v>
      </c>
      <c r="D84" s="34"/>
      <c r="E84" s="34"/>
      <c r="F84" s="25" t="str">
        <f>F14</f>
        <v>trať 198 dle JŘ, žst. Volyně</v>
      </c>
      <c r="G84" s="34"/>
      <c r="H84" s="34"/>
      <c r="I84" s="27" t="s">
        <v>24</v>
      </c>
      <c r="J84" s="57" t="str">
        <f>IF(J14="","",J14)</f>
        <v>18. 2. 2021</v>
      </c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6.95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5.2" customHeight="1">
      <c r="A86" s="32"/>
      <c r="B86" s="33"/>
      <c r="C86" s="27" t="s">
        <v>26</v>
      </c>
      <c r="D86" s="34"/>
      <c r="E86" s="34"/>
      <c r="F86" s="25" t="str">
        <f>E17</f>
        <v xml:space="preserve">Správa železnic, státní organizace, OŘ Plzeň </v>
      </c>
      <c r="G86" s="34"/>
      <c r="H86" s="34"/>
      <c r="I86" s="27" t="s">
        <v>34</v>
      </c>
      <c r="J86" s="30" t="str">
        <f>E23</f>
        <v xml:space="preserve"> </v>
      </c>
      <c r="K86" s="34"/>
      <c r="L86" s="111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15.2" customHeight="1">
      <c r="A87" s="32"/>
      <c r="B87" s="33"/>
      <c r="C87" s="27" t="s">
        <v>32</v>
      </c>
      <c r="D87" s="34"/>
      <c r="E87" s="34"/>
      <c r="F87" s="25" t="str">
        <f>IF(E20="","",E20)</f>
        <v>Vyplň údaj</v>
      </c>
      <c r="G87" s="34"/>
      <c r="H87" s="34"/>
      <c r="I87" s="27" t="s">
        <v>38</v>
      </c>
      <c r="J87" s="30" t="str">
        <f>E26</f>
        <v>Libor Brabenec</v>
      </c>
      <c r="K87" s="34"/>
      <c r="L87" s="111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10.3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111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9" customFormat="1" ht="29.25" customHeight="1">
      <c r="A89" s="138"/>
      <c r="B89" s="139"/>
      <c r="C89" s="140" t="s">
        <v>165</v>
      </c>
      <c r="D89" s="141" t="s">
        <v>61</v>
      </c>
      <c r="E89" s="141" t="s">
        <v>57</v>
      </c>
      <c r="F89" s="141" t="s">
        <v>58</v>
      </c>
      <c r="G89" s="141" t="s">
        <v>166</v>
      </c>
      <c r="H89" s="141" t="s">
        <v>167</v>
      </c>
      <c r="I89" s="141" t="s">
        <v>168</v>
      </c>
      <c r="J89" s="141" t="s">
        <v>162</v>
      </c>
      <c r="K89" s="142" t="s">
        <v>169</v>
      </c>
      <c r="L89" s="143"/>
      <c r="M89" s="66" t="s">
        <v>35</v>
      </c>
      <c r="N89" s="67" t="s">
        <v>46</v>
      </c>
      <c r="O89" s="67" t="s">
        <v>170</v>
      </c>
      <c r="P89" s="67" t="s">
        <v>171</v>
      </c>
      <c r="Q89" s="67" t="s">
        <v>172</v>
      </c>
      <c r="R89" s="67" t="s">
        <v>173</v>
      </c>
      <c r="S89" s="67" t="s">
        <v>174</v>
      </c>
      <c r="T89" s="68" t="s">
        <v>175</v>
      </c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8"/>
    </row>
    <row r="90" spans="1:65" s="2" customFormat="1" ht="22.9" customHeight="1">
      <c r="A90" s="32"/>
      <c r="B90" s="33"/>
      <c r="C90" s="73" t="s">
        <v>176</v>
      </c>
      <c r="D90" s="34"/>
      <c r="E90" s="34"/>
      <c r="F90" s="34"/>
      <c r="G90" s="34"/>
      <c r="H90" s="34"/>
      <c r="I90" s="34"/>
      <c r="J90" s="144">
        <f>BK90</f>
        <v>0</v>
      </c>
      <c r="K90" s="34"/>
      <c r="L90" s="37"/>
      <c r="M90" s="69"/>
      <c r="N90" s="145"/>
      <c r="O90" s="70"/>
      <c r="P90" s="146">
        <f>P91+P115+P128+P136+P147</f>
        <v>0</v>
      </c>
      <c r="Q90" s="70"/>
      <c r="R90" s="146">
        <f>R91+R115+R128+R136+R147</f>
        <v>6.4000000000000003E-3</v>
      </c>
      <c r="S90" s="70"/>
      <c r="T90" s="147">
        <f>T91+T115+T128+T136+T147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5" t="s">
        <v>75</v>
      </c>
      <c r="AU90" s="15" t="s">
        <v>163</v>
      </c>
      <c r="BK90" s="148">
        <f>BK91+BK115+BK128+BK136+BK147</f>
        <v>0</v>
      </c>
    </row>
    <row r="91" spans="1:65" s="11" customFormat="1" ht="25.9" customHeight="1">
      <c r="B91" s="194"/>
      <c r="C91" s="195"/>
      <c r="D91" s="196" t="s">
        <v>75</v>
      </c>
      <c r="E91" s="197" t="s">
        <v>685</v>
      </c>
      <c r="F91" s="197" t="s">
        <v>797</v>
      </c>
      <c r="G91" s="195"/>
      <c r="H91" s="195"/>
      <c r="I91" s="198"/>
      <c r="J91" s="199">
        <f>BK91</f>
        <v>0</v>
      </c>
      <c r="K91" s="195"/>
      <c r="L91" s="200"/>
      <c r="M91" s="201"/>
      <c r="N91" s="202"/>
      <c r="O91" s="202"/>
      <c r="P91" s="203">
        <f>SUM(P92:P114)</f>
        <v>0</v>
      </c>
      <c r="Q91" s="202"/>
      <c r="R91" s="203">
        <f>SUM(R92:R114)</f>
        <v>6.4000000000000003E-3</v>
      </c>
      <c r="S91" s="202"/>
      <c r="T91" s="204">
        <f>SUM(T92:T114)</f>
        <v>0</v>
      </c>
      <c r="AR91" s="205" t="s">
        <v>84</v>
      </c>
      <c r="AT91" s="206" t="s">
        <v>75</v>
      </c>
      <c r="AU91" s="206" t="s">
        <v>76</v>
      </c>
      <c r="AY91" s="205" t="s">
        <v>183</v>
      </c>
      <c r="BK91" s="207">
        <f>SUM(BK92:BK114)</f>
        <v>0</v>
      </c>
    </row>
    <row r="92" spans="1:65" s="2" customFormat="1" ht="16.5" customHeight="1">
      <c r="A92" s="32"/>
      <c r="B92" s="33"/>
      <c r="C92" s="162" t="s">
        <v>84</v>
      </c>
      <c r="D92" s="162" t="s">
        <v>198</v>
      </c>
      <c r="E92" s="163" t="s">
        <v>798</v>
      </c>
      <c r="F92" s="164" t="s">
        <v>799</v>
      </c>
      <c r="G92" s="165" t="s">
        <v>222</v>
      </c>
      <c r="H92" s="166">
        <v>2</v>
      </c>
      <c r="I92" s="167"/>
      <c r="J92" s="168">
        <f t="shared" ref="J92:J114" si="0">ROUND(I92*H92,2)</f>
        <v>0</v>
      </c>
      <c r="K92" s="164" t="s">
        <v>181</v>
      </c>
      <c r="L92" s="169"/>
      <c r="M92" s="170" t="s">
        <v>35</v>
      </c>
      <c r="N92" s="171" t="s">
        <v>47</v>
      </c>
      <c r="O92" s="62"/>
      <c r="P92" s="158">
        <f t="shared" ref="P92:P114" si="1">O92*H92</f>
        <v>0</v>
      </c>
      <c r="Q92" s="158">
        <v>0</v>
      </c>
      <c r="R92" s="158">
        <f t="shared" ref="R92:R114" si="2">Q92*H92</f>
        <v>0</v>
      </c>
      <c r="S92" s="158">
        <v>0</v>
      </c>
      <c r="T92" s="159">
        <f t="shared" ref="T92:T114" si="3"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0" t="s">
        <v>193</v>
      </c>
      <c r="AT92" s="160" t="s">
        <v>198</v>
      </c>
      <c r="AU92" s="160" t="s">
        <v>84</v>
      </c>
      <c r="AY92" s="15" t="s">
        <v>183</v>
      </c>
      <c r="BE92" s="161">
        <f t="shared" ref="BE92:BE114" si="4">IF(N92="základní",J92,0)</f>
        <v>0</v>
      </c>
      <c r="BF92" s="161">
        <f t="shared" ref="BF92:BF114" si="5">IF(N92="snížená",J92,0)</f>
        <v>0</v>
      </c>
      <c r="BG92" s="161">
        <f t="shared" ref="BG92:BG114" si="6">IF(N92="zákl. přenesená",J92,0)</f>
        <v>0</v>
      </c>
      <c r="BH92" s="161">
        <f t="shared" ref="BH92:BH114" si="7">IF(N92="sníž. přenesená",J92,0)</f>
        <v>0</v>
      </c>
      <c r="BI92" s="161">
        <f t="shared" ref="BI92:BI114" si="8">IF(N92="nulová",J92,0)</f>
        <v>0</v>
      </c>
      <c r="BJ92" s="15" t="s">
        <v>84</v>
      </c>
      <c r="BK92" s="161">
        <f t="shared" ref="BK92:BK114" si="9">ROUND(I92*H92,2)</f>
        <v>0</v>
      </c>
      <c r="BL92" s="15" t="s">
        <v>182</v>
      </c>
      <c r="BM92" s="160" t="s">
        <v>800</v>
      </c>
    </row>
    <row r="93" spans="1:65" s="2" customFormat="1" ht="16.5" customHeight="1">
      <c r="A93" s="32"/>
      <c r="B93" s="33"/>
      <c r="C93" s="162" t="s">
        <v>86</v>
      </c>
      <c r="D93" s="162" t="s">
        <v>198</v>
      </c>
      <c r="E93" s="163" t="s">
        <v>801</v>
      </c>
      <c r="F93" s="164" t="s">
        <v>802</v>
      </c>
      <c r="G93" s="165" t="s">
        <v>222</v>
      </c>
      <c r="H93" s="166">
        <v>2</v>
      </c>
      <c r="I93" s="167"/>
      <c r="J93" s="168">
        <f t="shared" si="0"/>
        <v>0</v>
      </c>
      <c r="K93" s="164" t="s">
        <v>181</v>
      </c>
      <c r="L93" s="169"/>
      <c r="M93" s="170" t="s">
        <v>35</v>
      </c>
      <c r="N93" s="171" t="s">
        <v>47</v>
      </c>
      <c r="O93" s="62"/>
      <c r="P93" s="158">
        <f t="shared" si="1"/>
        <v>0</v>
      </c>
      <c r="Q93" s="158">
        <v>0</v>
      </c>
      <c r="R93" s="158">
        <f t="shared" si="2"/>
        <v>0</v>
      </c>
      <c r="S93" s="158">
        <v>0</v>
      </c>
      <c r="T93" s="159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0" t="s">
        <v>193</v>
      </c>
      <c r="AT93" s="160" t="s">
        <v>198</v>
      </c>
      <c r="AU93" s="160" t="s">
        <v>84</v>
      </c>
      <c r="AY93" s="15" t="s">
        <v>183</v>
      </c>
      <c r="BE93" s="161">
        <f t="shared" si="4"/>
        <v>0</v>
      </c>
      <c r="BF93" s="161">
        <f t="shared" si="5"/>
        <v>0</v>
      </c>
      <c r="BG93" s="161">
        <f t="shared" si="6"/>
        <v>0</v>
      </c>
      <c r="BH93" s="161">
        <f t="shared" si="7"/>
        <v>0</v>
      </c>
      <c r="BI93" s="161">
        <f t="shared" si="8"/>
        <v>0</v>
      </c>
      <c r="BJ93" s="15" t="s">
        <v>84</v>
      </c>
      <c r="BK93" s="161">
        <f t="shared" si="9"/>
        <v>0</v>
      </c>
      <c r="BL93" s="15" t="s">
        <v>182</v>
      </c>
      <c r="BM93" s="160" t="s">
        <v>803</v>
      </c>
    </row>
    <row r="94" spans="1:65" s="2" customFormat="1" ht="16.5" customHeight="1">
      <c r="A94" s="32"/>
      <c r="B94" s="33"/>
      <c r="C94" s="162" t="s">
        <v>186</v>
      </c>
      <c r="D94" s="162" t="s">
        <v>198</v>
      </c>
      <c r="E94" s="163" t="s">
        <v>804</v>
      </c>
      <c r="F94" s="164" t="s">
        <v>805</v>
      </c>
      <c r="G94" s="165" t="s">
        <v>222</v>
      </c>
      <c r="H94" s="166">
        <v>2</v>
      </c>
      <c r="I94" s="167"/>
      <c r="J94" s="168">
        <f t="shared" si="0"/>
        <v>0</v>
      </c>
      <c r="K94" s="164" t="s">
        <v>181</v>
      </c>
      <c r="L94" s="169"/>
      <c r="M94" s="170" t="s">
        <v>35</v>
      </c>
      <c r="N94" s="171" t="s">
        <v>47</v>
      </c>
      <c r="O94" s="62"/>
      <c r="P94" s="158">
        <f t="shared" si="1"/>
        <v>0</v>
      </c>
      <c r="Q94" s="158">
        <v>0</v>
      </c>
      <c r="R94" s="158">
        <f t="shared" si="2"/>
        <v>0</v>
      </c>
      <c r="S94" s="158">
        <v>0</v>
      </c>
      <c r="T94" s="159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0" t="s">
        <v>193</v>
      </c>
      <c r="AT94" s="160" t="s">
        <v>198</v>
      </c>
      <c r="AU94" s="160" t="s">
        <v>84</v>
      </c>
      <c r="AY94" s="15" t="s">
        <v>183</v>
      </c>
      <c r="BE94" s="161">
        <f t="shared" si="4"/>
        <v>0</v>
      </c>
      <c r="BF94" s="161">
        <f t="shared" si="5"/>
        <v>0</v>
      </c>
      <c r="BG94" s="161">
        <f t="shared" si="6"/>
        <v>0</v>
      </c>
      <c r="BH94" s="161">
        <f t="shared" si="7"/>
        <v>0</v>
      </c>
      <c r="BI94" s="161">
        <f t="shared" si="8"/>
        <v>0</v>
      </c>
      <c r="BJ94" s="15" t="s">
        <v>84</v>
      </c>
      <c r="BK94" s="161">
        <f t="shared" si="9"/>
        <v>0</v>
      </c>
      <c r="BL94" s="15" t="s">
        <v>182</v>
      </c>
      <c r="BM94" s="160" t="s">
        <v>806</v>
      </c>
    </row>
    <row r="95" spans="1:65" s="2" customFormat="1" ht="16.5" customHeight="1">
      <c r="A95" s="32"/>
      <c r="B95" s="33"/>
      <c r="C95" s="162" t="s">
        <v>182</v>
      </c>
      <c r="D95" s="162" t="s">
        <v>198</v>
      </c>
      <c r="E95" s="163" t="s">
        <v>807</v>
      </c>
      <c r="F95" s="164" t="s">
        <v>808</v>
      </c>
      <c r="G95" s="165" t="s">
        <v>222</v>
      </c>
      <c r="H95" s="166">
        <v>2</v>
      </c>
      <c r="I95" s="167"/>
      <c r="J95" s="168">
        <f t="shared" si="0"/>
        <v>0</v>
      </c>
      <c r="K95" s="164" t="s">
        <v>181</v>
      </c>
      <c r="L95" s="169"/>
      <c r="M95" s="170" t="s">
        <v>35</v>
      </c>
      <c r="N95" s="171" t="s">
        <v>47</v>
      </c>
      <c r="O95" s="62"/>
      <c r="P95" s="158">
        <f t="shared" si="1"/>
        <v>0</v>
      </c>
      <c r="Q95" s="158">
        <v>0</v>
      </c>
      <c r="R95" s="158">
        <f t="shared" si="2"/>
        <v>0</v>
      </c>
      <c r="S95" s="158">
        <v>0</v>
      </c>
      <c r="T95" s="159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0" t="s">
        <v>193</v>
      </c>
      <c r="AT95" s="160" t="s">
        <v>198</v>
      </c>
      <c r="AU95" s="160" t="s">
        <v>84</v>
      </c>
      <c r="AY95" s="15" t="s">
        <v>183</v>
      </c>
      <c r="BE95" s="161">
        <f t="shared" si="4"/>
        <v>0</v>
      </c>
      <c r="BF95" s="161">
        <f t="shared" si="5"/>
        <v>0</v>
      </c>
      <c r="BG95" s="161">
        <f t="shared" si="6"/>
        <v>0</v>
      </c>
      <c r="BH95" s="161">
        <f t="shared" si="7"/>
        <v>0</v>
      </c>
      <c r="BI95" s="161">
        <f t="shared" si="8"/>
        <v>0</v>
      </c>
      <c r="BJ95" s="15" t="s">
        <v>84</v>
      </c>
      <c r="BK95" s="161">
        <f t="shared" si="9"/>
        <v>0</v>
      </c>
      <c r="BL95" s="15" t="s">
        <v>182</v>
      </c>
      <c r="BM95" s="160" t="s">
        <v>809</v>
      </c>
    </row>
    <row r="96" spans="1:65" s="2" customFormat="1" ht="16.5" customHeight="1">
      <c r="A96" s="32"/>
      <c r="B96" s="33"/>
      <c r="C96" s="162" t="s">
        <v>194</v>
      </c>
      <c r="D96" s="162" t="s">
        <v>198</v>
      </c>
      <c r="E96" s="163" t="s">
        <v>810</v>
      </c>
      <c r="F96" s="164" t="s">
        <v>811</v>
      </c>
      <c r="G96" s="165" t="s">
        <v>222</v>
      </c>
      <c r="H96" s="166">
        <v>2</v>
      </c>
      <c r="I96" s="167"/>
      <c r="J96" s="168">
        <f t="shared" si="0"/>
        <v>0</v>
      </c>
      <c r="K96" s="164" t="s">
        <v>181</v>
      </c>
      <c r="L96" s="169"/>
      <c r="M96" s="170" t="s">
        <v>35</v>
      </c>
      <c r="N96" s="171" t="s">
        <v>47</v>
      </c>
      <c r="O96" s="62"/>
      <c r="P96" s="158">
        <f t="shared" si="1"/>
        <v>0</v>
      </c>
      <c r="Q96" s="158">
        <v>3.2000000000000002E-3</v>
      </c>
      <c r="R96" s="158">
        <f t="shared" si="2"/>
        <v>6.4000000000000003E-3</v>
      </c>
      <c r="S96" s="158">
        <v>0</v>
      </c>
      <c r="T96" s="159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60" t="s">
        <v>193</v>
      </c>
      <c r="AT96" s="160" t="s">
        <v>198</v>
      </c>
      <c r="AU96" s="160" t="s">
        <v>84</v>
      </c>
      <c r="AY96" s="15" t="s">
        <v>183</v>
      </c>
      <c r="BE96" s="161">
        <f t="shared" si="4"/>
        <v>0</v>
      </c>
      <c r="BF96" s="161">
        <f t="shared" si="5"/>
        <v>0</v>
      </c>
      <c r="BG96" s="161">
        <f t="shared" si="6"/>
        <v>0</v>
      </c>
      <c r="BH96" s="161">
        <f t="shared" si="7"/>
        <v>0</v>
      </c>
      <c r="BI96" s="161">
        <f t="shared" si="8"/>
        <v>0</v>
      </c>
      <c r="BJ96" s="15" t="s">
        <v>84</v>
      </c>
      <c r="BK96" s="161">
        <f t="shared" si="9"/>
        <v>0</v>
      </c>
      <c r="BL96" s="15" t="s">
        <v>182</v>
      </c>
      <c r="BM96" s="160" t="s">
        <v>812</v>
      </c>
    </row>
    <row r="97" spans="1:65" s="2" customFormat="1" ht="24">
      <c r="A97" s="32"/>
      <c r="B97" s="33"/>
      <c r="C97" s="162" t="s">
        <v>190</v>
      </c>
      <c r="D97" s="162" t="s">
        <v>198</v>
      </c>
      <c r="E97" s="163" t="s">
        <v>813</v>
      </c>
      <c r="F97" s="164" t="s">
        <v>814</v>
      </c>
      <c r="G97" s="165" t="s">
        <v>222</v>
      </c>
      <c r="H97" s="166">
        <v>2</v>
      </c>
      <c r="I97" s="167"/>
      <c r="J97" s="168">
        <f t="shared" si="0"/>
        <v>0</v>
      </c>
      <c r="K97" s="164" t="s">
        <v>181</v>
      </c>
      <c r="L97" s="169"/>
      <c r="M97" s="170" t="s">
        <v>35</v>
      </c>
      <c r="N97" s="171" t="s">
        <v>47</v>
      </c>
      <c r="O97" s="62"/>
      <c r="P97" s="158">
        <f t="shared" si="1"/>
        <v>0</v>
      </c>
      <c r="Q97" s="158">
        <v>0</v>
      </c>
      <c r="R97" s="158">
        <f t="shared" si="2"/>
        <v>0</v>
      </c>
      <c r="S97" s="158">
        <v>0</v>
      </c>
      <c r="T97" s="159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0" t="s">
        <v>193</v>
      </c>
      <c r="AT97" s="160" t="s">
        <v>198</v>
      </c>
      <c r="AU97" s="160" t="s">
        <v>84</v>
      </c>
      <c r="AY97" s="15" t="s">
        <v>183</v>
      </c>
      <c r="BE97" s="161">
        <f t="shared" si="4"/>
        <v>0</v>
      </c>
      <c r="BF97" s="161">
        <f t="shared" si="5"/>
        <v>0</v>
      </c>
      <c r="BG97" s="161">
        <f t="shared" si="6"/>
        <v>0</v>
      </c>
      <c r="BH97" s="161">
        <f t="shared" si="7"/>
        <v>0</v>
      </c>
      <c r="BI97" s="161">
        <f t="shared" si="8"/>
        <v>0</v>
      </c>
      <c r="BJ97" s="15" t="s">
        <v>84</v>
      </c>
      <c r="BK97" s="161">
        <f t="shared" si="9"/>
        <v>0</v>
      </c>
      <c r="BL97" s="15" t="s">
        <v>182</v>
      </c>
      <c r="BM97" s="160" t="s">
        <v>815</v>
      </c>
    </row>
    <row r="98" spans="1:65" s="2" customFormat="1" ht="24">
      <c r="A98" s="32"/>
      <c r="B98" s="33"/>
      <c r="C98" s="162" t="s">
        <v>202</v>
      </c>
      <c r="D98" s="162" t="s">
        <v>198</v>
      </c>
      <c r="E98" s="163" t="s">
        <v>816</v>
      </c>
      <c r="F98" s="164" t="s">
        <v>817</v>
      </c>
      <c r="G98" s="165" t="s">
        <v>222</v>
      </c>
      <c r="H98" s="166">
        <v>2</v>
      </c>
      <c r="I98" s="167"/>
      <c r="J98" s="168">
        <f t="shared" si="0"/>
        <v>0</v>
      </c>
      <c r="K98" s="164" t="s">
        <v>181</v>
      </c>
      <c r="L98" s="169"/>
      <c r="M98" s="170" t="s">
        <v>35</v>
      </c>
      <c r="N98" s="171" t="s">
        <v>47</v>
      </c>
      <c r="O98" s="62"/>
      <c r="P98" s="158">
        <f t="shared" si="1"/>
        <v>0</v>
      </c>
      <c r="Q98" s="158">
        <v>0</v>
      </c>
      <c r="R98" s="158">
        <f t="shared" si="2"/>
        <v>0</v>
      </c>
      <c r="S98" s="158">
        <v>0</v>
      </c>
      <c r="T98" s="159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60" t="s">
        <v>193</v>
      </c>
      <c r="AT98" s="160" t="s">
        <v>198</v>
      </c>
      <c r="AU98" s="160" t="s">
        <v>84</v>
      </c>
      <c r="AY98" s="15" t="s">
        <v>183</v>
      </c>
      <c r="BE98" s="161">
        <f t="shared" si="4"/>
        <v>0</v>
      </c>
      <c r="BF98" s="161">
        <f t="shared" si="5"/>
        <v>0</v>
      </c>
      <c r="BG98" s="161">
        <f t="shared" si="6"/>
        <v>0</v>
      </c>
      <c r="BH98" s="161">
        <f t="shared" si="7"/>
        <v>0</v>
      </c>
      <c r="BI98" s="161">
        <f t="shared" si="8"/>
        <v>0</v>
      </c>
      <c r="BJ98" s="15" t="s">
        <v>84</v>
      </c>
      <c r="BK98" s="161">
        <f t="shared" si="9"/>
        <v>0</v>
      </c>
      <c r="BL98" s="15" t="s">
        <v>182</v>
      </c>
      <c r="BM98" s="160" t="s">
        <v>818</v>
      </c>
    </row>
    <row r="99" spans="1:65" s="2" customFormat="1" ht="21.75" customHeight="1">
      <c r="A99" s="32"/>
      <c r="B99" s="33"/>
      <c r="C99" s="162" t="s">
        <v>193</v>
      </c>
      <c r="D99" s="162" t="s">
        <v>198</v>
      </c>
      <c r="E99" s="163" t="s">
        <v>819</v>
      </c>
      <c r="F99" s="164" t="s">
        <v>820</v>
      </c>
      <c r="G99" s="165" t="s">
        <v>222</v>
      </c>
      <c r="H99" s="166">
        <v>2</v>
      </c>
      <c r="I99" s="167"/>
      <c r="J99" s="168">
        <f t="shared" si="0"/>
        <v>0</v>
      </c>
      <c r="K99" s="164" t="s">
        <v>181</v>
      </c>
      <c r="L99" s="169"/>
      <c r="M99" s="170" t="s">
        <v>35</v>
      </c>
      <c r="N99" s="171" t="s">
        <v>47</v>
      </c>
      <c r="O99" s="62"/>
      <c r="P99" s="158">
        <f t="shared" si="1"/>
        <v>0</v>
      </c>
      <c r="Q99" s="158">
        <v>0</v>
      </c>
      <c r="R99" s="158">
        <f t="shared" si="2"/>
        <v>0</v>
      </c>
      <c r="S99" s="158">
        <v>0</v>
      </c>
      <c r="T99" s="159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0" t="s">
        <v>193</v>
      </c>
      <c r="AT99" s="160" t="s">
        <v>198</v>
      </c>
      <c r="AU99" s="160" t="s">
        <v>84</v>
      </c>
      <c r="AY99" s="15" t="s">
        <v>183</v>
      </c>
      <c r="BE99" s="161">
        <f t="shared" si="4"/>
        <v>0</v>
      </c>
      <c r="BF99" s="161">
        <f t="shared" si="5"/>
        <v>0</v>
      </c>
      <c r="BG99" s="161">
        <f t="shared" si="6"/>
        <v>0</v>
      </c>
      <c r="BH99" s="161">
        <f t="shared" si="7"/>
        <v>0</v>
      </c>
      <c r="BI99" s="161">
        <f t="shared" si="8"/>
        <v>0</v>
      </c>
      <c r="BJ99" s="15" t="s">
        <v>84</v>
      </c>
      <c r="BK99" s="161">
        <f t="shared" si="9"/>
        <v>0</v>
      </c>
      <c r="BL99" s="15" t="s">
        <v>182</v>
      </c>
      <c r="BM99" s="160" t="s">
        <v>821</v>
      </c>
    </row>
    <row r="100" spans="1:65" s="2" customFormat="1" ht="21.75" customHeight="1">
      <c r="A100" s="32"/>
      <c r="B100" s="33"/>
      <c r="C100" s="162" t="s">
        <v>205</v>
      </c>
      <c r="D100" s="162" t="s">
        <v>198</v>
      </c>
      <c r="E100" s="163" t="s">
        <v>822</v>
      </c>
      <c r="F100" s="164" t="s">
        <v>823</v>
      </c>
      <c r="G100" s="165" t="s">
        <v>217</v>
      </c>
      <c r="H100" s="166">
        <v>10</v>
      </c>
      <c r="I100" s="167"/>
      <c r="J100" s="168">
        <f t="shared" si="0"/>
        <v>0</v>
      </c>
      <c r="K100" s="164" t="s">
        <v>181</v>
      </c>
      <c r="L100" s="169"/>
      <c r="M100" s="170" t="s">
        <v>35</v>
      </c>
      <c r="N100" s="171" t="s">
        <v>47</v>
      </c>
      <c r="O100" s="62"/>
      <c r="P100" s="158">
        <f t="shared" si="1"/>
        <v>0</v>
      </c>
      <c r="Q100" s="158">
        <v>0</v>
      </c>
      <c r="R100" s="158">
        <f t="shared" si="2"/>
        <v>0</v>
      </c>
      <c r="S100" s="158">
        <v>0</v>
      </c>
      <c r="T100" s="159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60" t="s">
        <v>193</v>
      </c>
      <c r="AT100" s="160" t="s">
        <v>198</v>
      </c>
      <c r="AU100" s="160" t="s">
        <v>84</v>
      </c>
      <c r="AY100" s="15" t="s">
        <v>183</v>
      </c>
      <c r="BE100" s="161">
        <f t="shared" si="4"/>
        <v>0</v>
      </c>
      <c r="BF100" s="161">
        <f t="shared" si="5"/>
        <v>0</v>
      </c>
      <c r="BG100" s="161">
        <f t="shared" si="6"/>
        <v>0</v>
      </c>
      <c r="BH100" s="161">
        <f t="shared" si="7"/>
        <v>0</v>
      </c>
      <c r="BI100" s="161">
        <f t="shared" si="8"/>
        <v>0</v>
      </c>
      <c r="BJ100" s="15" t="s">
        <v>84</v>
      </c>
      <c r="BK100" s="161">
        <f t="shared" si="9"/>
        <v>0</v>
      </c>
      <c r="BL100" s="15" t="s">
        <v>182</v>
      </c>
      <c r="BM100" s="160" t="s">
        <v>824</v>
      </c>
    </row>
    <row r="101" spans="1:65" s="2" customFormat="1" ht="16.5" customHeight="1">
      <c r="A101" s="32"/>
      <c r="B101" s="33"/>
      <c r="C101" s="162" t="s">
        <v>197</v>
      </c>
      <c r="D101" s="162" t="s">
        <v>198</v>
      </c>
      <c r="E101" s="163" t="s">
        <v>825</v>
      </c>
      <c r="F101" s="164" t="s">
        <v>826</v>
      </c>
      <c r="G101" s="165" t="s">
        <v>222</v>
      </c>
      <c r="H101" s="166">
        <v>2</v>
      </c>
      <c r="I101" s="167"/>
      <c r="J101" s="168">
        <f t="shared" si="0"/>
        <v>0</v>
      </c>
      <c r="K101" s="164" t="s">
        <v>35</v>
      </c>
      <c r="L101" s="169"/>
      <c r="M101" s="170" t="s">
        <v>35</v>
      </c>
      <c r="N101" s="171" t="s">
        <v>47</v>
      </c>
      <c r="O101" s="62"/>
      <c r="P101" s="158">
        <f t="shared" si="1"/>
        <v>0</v>
      </c>
      <c r="Q101" s="158">
        <v>0</v>
      </c>
      <c r="R101" s="158">
        <f t="shared" si="2"/>
        <v>0</v>
      </c>
      <c r="S101" s="158">
        <v>0</v>
      </c>
      <c r="T101" s="159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60" t="s">
        <v>193</v>
      </c>
      <c r="AT101" s="160" t="s">
        <v>198</v>
      </c>
      <c r="AU101" s="160" t="s">
        <v>84</v>
      </c>
      <c r="AY101" s="15" t="s">
        <v>183</v>
      </c>
      <c r="BE101" s="161">
        <f t="shared" si="4"/>
        <v>0</v>
      </c>
      <c r="BF101" s="161">
        <f t="shared" si="5"/>
        <v>0</v>
      </c>
      <c r="BG101" s="161">
        <f t="shared" si="6"/>
        <v>0</v>
      </c>
      <c r="BH101" s="161">
        <f t="shared" si="7"/>
        <v>0</v>
      </c>
      <c r="BI101" s="161">
        <f t="shared" si="8"/>
        <v>0</v>
      </c>
      <c r="BJ101" s="15" t="s">
        <v>84</v>
      </c>
      <c r="BK101" s="161">
        <f t="shared" si="9"/>
        <v>0</v>
      </c>
      <c r="BL101" s="15" t="s">
        <v>182</v>
      </c>
      <c r="BM101" s="160" t="s">
        <v>827</v>
      </c>
    </row>
    <row r="102" spans="1:65" s="2" customFormat="1" ht="16.5" customHeight="1">
      <c r="A102" s="32"/>
      <c r="B102" s="33"/>
      <c r="C102" s="162" t="s">
        <v>211</v>
      </c>
      <c r="D102" s="162" t="s">
        <v>198</v>
      </c>
      <c r="E102" s="163" t="s">
        <v>828</v>
      </c>
      <c r="F102" s="164" t="s">
        <v>829</v>
      </c>
      <c r="G102" s="165" t="s">
        <v>222</v>
      </c>
      <c r="H102" s="166">
        <v>2</v>
      </c>
      <c r="I102" s="167"/>
      <c r="J102" s="168">
        <f t="shared" si="0"/>
        <v>0</v>
      </c>
      <c r="K102" s="164" t="s">
        <v>181</v>
      </c>
      <c r="L102" s="169"/>
      <c r="M102" s="170" t="s">
        <v>35</v>
      </c>
      <c r="N102" s="171" t="s">
        <v>47</v>
      </c>
      <c r="O102" s="62"/>
      <c r="P102" s="158">
        <f t="shared" si="1"/>
        <v>0</v>
      </c>
      <c r="Q102" s="158">
        <v>0</v>
      </c>
      <c r="R102" s="158">
        <f t="shared" si="2"/>
        <v>0</v>
      </c>
      <c r="S102" s="158">
        <v>0</v>
      </c>
      <c r="T102" s="159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60" t="s">
        <v>193</v>
      </c>
      <c r="AT102" s="160" t="s">
        <v>198</v>
      </c>
      <c r="AU102" s="160" t="s">
        <v>84</v>
      </c>
      <c r="AY102" s="15" t="s">
        <v>183</v>
      </c>
      <c r="BE102" s="161">
        <f t="shared" si="4"/>
        <v>0</v>
      </c>
      <c r="BF102" s="161">
        <f t="shared" si="5"/>
        <v>0</v>
      </c>
      <c r="BG102" s="161">
        <f t="shared" si="6"/>
        <v>0</v>
      </c>
      <c r="BH102" s="161">
        <f t="shared" si="7"/>
        <v>0</v>
      </c>
      <c r="BI102" s="161">
        <f t="shared" si="8"/>
        <v>0</v>
      </c>
      <c r="BJ102" s="15" t="s">
        <v>84</v>
      </c>
      <c r="BK102" s="161">
        <f t="shared" si="9"/>
        <v>0</v>
      </c>
      <c r="BL102" s="15" t="s">
        <v>182</v>
      </c>
      <c r="BM102" s="160" t="s">
        <v>830</v>
      </c>
    </row>
    <row r="103" spans="1:65" s="2" customFormat="1" ht="16.5" customHeight="1">
      <c r="A103" s="32"/>
      <c r="B103" s="33"/>
      <c r="C103" s="162" t="s">
        <v>201</v>
      </c>
      <c r="D103" s="162" t="s">
        <v>198</v>
      </c>
      <c r="E103" s="163" t="s">
        <v>831</v>
      </c>
      <c r="F103" s="164" t="s">
        <v>832</v>
      </c>
      <c r="G103" s="165" t="s">
        <v>222</v>
      </c>
      <c r="H103" s="166">
        <v>2</v>
      </c>
      <c r="I103" s="167"/>
      <c r="J103" s="168">
        <f t="shared" si="0"/>
        <v>0</v>
      </c>
      <c r="K103" s="164" t="s">
        <v>181</v>
      </c>
      <c r="L103" s="169"/>
      <c r="M103" s="170" t="s">
        <v>35</v>
      </c>
      <c r="N103" s="171" t="s">
        <v>47</v>
      </c>
      <c r="O103" s="62"/>
      <c r="P103" s="158">
        <f t="shared" si="1"/>
        <v>0</v>
      </c>
      <c r="Q103" s="158">
        <v>0</v>
      </c>
      <c r="R103" s="158">
        <f t="shared" si="2"/>
        <v>0</v>
      </c>
      <c r="S103" s="158">
        <v>0</v>
      </c>
      <c r="T103" s="159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60" t="s">
        <v>193</v>
      </c>
      <c r="AT103" s="160" t="s">
        <v>198</v>
      </c>
      <c r="AU103" s="160" t="s">
        <v>84</v>
      </c>
      <c r="AY103" s="15" t="s">
        <v>183</v>
      </c>
      <c r="BE103" s="161">
        <f t="shared" si="4"/>
        <v>0</v>
      </c>
      <c r="BF103" s="161">
        <f t="shared" si="5"/>
        <v>0</v>
      </c>
      <c r="BG103" s="161">
        <f t="shared" si="6"/>
        <v>0</v>
      </c>
      <c r="BH103" s="161">
        <f t="shared" si="7"/>
        <v>0</v>
      </c>
      <c r="BI103" s="161">
        <f t="shared" si="8"/>
        <v>0</v>
      </c>
      <c r="BJ103" s="15" t="s">
        <v>84</v>
      </c>
      <c r="BK103" s="161">
        <f t="shared" si="9"/>
        <v>0</v>
      </c>
      <c r="BL103" s="15" t="s">
        <v>182</v>
      </c>
      <c r="BM103" s="160" t="s">
        <v>833</v>
      </c>
    </row>
    <row r="104" spans="1:65" s="2" customFormat="1" ht="16.5" customHeight="1">
      <c r="A104" s="32"/>
      <c r="B104" s="33"/>
      <c r="C104" s="149" t="s">
        <v>219</v>
      </c>
      <c r="D104" s="149" t="s">
        <v>177</v>
      </c>
      <c r="E104" s="150" t="s">
        <v>834</v>
      </c>
      <c r="F104" s="151" t="s">
        <v>835</v>
      </c>
      <c r="G104" s="152" t="s">
        <v>222</v>
      </c>
      <c r="H104" s="153">
        <v>2</v>
      </c>
      <c r="I104" s="154"/>
      <c r="J104" s="155">
        <f t="shared" si="0"/>
        <v>0</v>
      </c>
      <c r="K104" s="151" t="s">
        <v>181</v>
      </c>
      <c r="L104" s="37"/>
      <c r="M104" s="156" t="s">
        <v>35</v>
      </c>
      <c r="N104" s="157" t="s">
        <v>47</v>
      </c>
      <c r="O104" s="62"/>
      <c r="P104" s="158">
        <f t="shared" si="1"/>
        <v>0</v>
      </c>
      <c r="Q104" s="158">
        <v>0</v>
      </c>
      <c r="R104" s="158">
        <f t="shared" si="2"/>
        <v>0</v>
      </c>
      <c r="S104" s="158">
        <v>0</v>
      </c>
      <c r="T104" s="159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60" t="s">
        <v>182</v>
      </c>
      <c r="AT104" s="160" t="s">
        <v>177</v>
      </c>
      <c r="AU104" s="160" t="s">
        <v>84</v>
      </c>
      <c r="AY104" s="15" t="s">
        <v>183</v>
      </c>
      <c r="BE104" s="161">
        <f t="shared" si="4"/>
        <v>0</v>
      </c>
      <c r="BF104" s="161">
        <f t="shared" si="5"/>
        <v>0</v>
      </c>
      <c r="BG104" s="161">
        <f t="shared" si="6"/>
        <v>0</v>
      </c>
      <c r="BH104" s="161">
        <f t="shared" si="7"/>
        <v>0</v>
      </c>
      <c r="BI104" s="161">
        <f t="shared" si="8"/>
        <v>0</v>
      </c>
      <c r="BJ104" s="15" t="s">
        <v>84</v>
      </c>
      <c r="BK104" s="161">
        <f t="shared" si="9"/>
        <v>0</v>
      </c>
      <c r="BL104" s="15" t="s">
        <v>182</v>
      </c>
      <c r="BM104" s="160" t="s">
        <v>836</v>
      </c>
    </row>
    <row r="105" spans="1:65" s="2" customFormat="1" ht="36">
      <c r="A105" s="32"/>
      <c r="B105" s="33"/>
      <c r="C105" s="149" t="s">
        <v>203</v>
      </c>
      <c r="D105" s="149" t="s">
        <v>177</v>
      </c>
      <c r="E105" s="150" t="s">
        <v>837</v>
      </c>
      <c r="F105" s="151" t="s">
        <v>838</v>
      </c>
      <c r="G105" s="152" t="s">
        <v>222</v>
      </c>
      <c r="H105" s="153">
        <v>2</v>
      </c>
      <c r="I105" s="154"/>
      <c r="J105" s="155">
        <f t="shared" si="0"/>
        <v>0</v>
      </c>
      <c r="K105" s="151" t="s">
        <v>181</v>
      </c>
      <c r="L105" s="37"/>
      <c r="M105" s="156" t="s">
        <v>35</v>
      </c>
      <c r="N105" s="157" t="s">
        <v>47</v>
      </c>
      <c r="O105" s="62"/>
      <c r="P105" s="158">
        <f t="shared" si="1"/>
        <v>0</v>
      </c>
      <c r="Q105" s="158">
        <v>0</v>
      </c>
      <c r="R105" s="158">
        <f t="shared" si="2"/>
        <v>0</v>
      </c>
      <c r="S105" s="158">
        <v>0</v>
      </c>
      <c r="T105" s="159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60" t="s">
        <v>182</v>
      </c>
      <c r="AT105" s="160" t="s">
        <v>177</v>
      </c>
      <c r="AU105" s="160" t="s">
        <v>84</v>
      </c>
      <c r="AY105" s="15" t="s">
        <v>183</v>
      </c>
      <c r="BE105" s="161">
        <f t="shared" si="4"/>
        <v>0</v>
      </c>
      <c r="BF105" s="161">
        <f t="shared" si="5"/>
        <v>0</v>
      </c>
      <c r="BG105" s="161">
        <f t="shared" si="6"/>
        <v>0</v>
      </c>
      <c r="BH105" s="161">
        <f t="shared" si="7"/>
        <v>0</v>
      </c>
      <c r="BI105" s="161">
        <f t="shared" si="8"/>
        <v>0</v>
      </c>
      <c r="BJ105" s="15" t="s">
        <v>84</v>
      </c>
      <c r="BK105" s="161">
        <f t="shared" si="9"/>
        <v>0</v>
      </c>
      <c r="BL105" s="15" t="s">
        <v>182</v>
      </c>
      <c r="BM105" s="160" t="s">
        <v>839</v>
      </c>
    </row>
    <row r="106" spans="1:65" s="2" customFormat="1" ht="36">
      <c r="A106" s="32"/>
      <c r="B106" s="33"/>
      <c r="C106" s="149" t="s">
        <v>8</v>
      </c>
      <c r="D106" s="149" t="s">
        <v>177</v>
      </c>
      <c r="E106" s="150" t="s">
        <v>840</v>
      </c>
      <c r="F106" s="151" t="s">
        <v>841</v>
      </c>
      <c r="G106" s="152" t="s">
        <v>222</v>
      </c>
      <c r="H106" s="153">
        <v>8</v>
      </c>
      <c r="I106" s="154"/>
      <c r="J106" s="155">
        <f t="shared" si="0"/>
        <v>0</v>
      </c>
      <c r="K106" s="151" t="s">
        <v>181</v>
      </c>
      <c r="L106" s="37"/>
      <c r="M106" s="156" t="s">
        <v>35</v>
      </c>
      <c r="N106" s="157" t="s">
        <v>47</v>
      </c>
      <c r="O106" s="62"/>
      <c r="P106" s="158">
        <f t="shared" si="1"/>
        <v>0</v>
      </c>
      <c r="Q106" s="158">
        <v>0</v>
      </c>
      <c r="R106" s="158">
        <f t="shared" si="2"/>
        <v>0</v>
      </c>
      <c r="S106" s="158">
        <v>0</v>
      </c>
      <c r="T106" s="159">
        <f t="shared" si="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60" t="s">
        <v>182</v>
      </c>
      <c r="AT106" s="160" t="s">
        <v>177</v>
      </c>
      <c r="AU106" s="160" t="s">
        <v>84</v>
      </c>
      <c r="AY106" s="15" t="s">
        <v>183</v>
      </c>
      <c r="BE106" s="161">
        <f t="shared" si="4"/>
        <v>0</v>
      </c>
      <c r="BF106" s="161">
        <f t="shared" si="5"/>
        <v>0</v>
      </c>
      <c r="BG106" s="161">
        <f t="shared" si="6"/>
        <v>0</v>
      </c>
      <c r="BH106" s="161">
        <f t="shared" si="7"/>
        <v>0</v>
      </c>
      <c r="BI106" s="161">
        <f t="shared" si="8"/>
        <v>0</v>
      </c>
      <c r="BJ106" s="15" t="s">
        <v>84</v>
      </c>
      <c r="BK106" s="161">
        <f t="shared" si="9"/>
        <v>0</v>
      </c>
      <c r="BL106" s="15" t="s">
        <v>182</v>
      </c>
      <c r="BM106" s="160" t="s">
        <v>842</v>
      </c>
    </row>
    <row r="107" spans="1:65" s="2" customFormat="1" ht="36">
      <c r="A107" s="32"/>
      <c r="B107" s="33"/>
      <c r="C107" s="149" t="s">
        <v>204</v>
      </c>
      <c r="D107" s="149" t="s">
        <v>177</v>
      </c>
      <c r="E107" s="150" t="s">
        <v>843</v>
      </c>
      <c r="F107" s="151" t="s">
        <v>844</v>
      </c>
      <c r="G107" s="152" t="s">
        <v>222</v>
      </c>
      <c r="H107" s="153">
        <v>5</v>
      </c>
      <c r="I107" s="154"/>
      <c r="J107" s="155">
        <f t="shared" si="0"/>
        <v>0</v>
      </c>
      <c r="K107" s="151" t="s">
        <v>181</v>
      </c>
      <c r="L107" s="37"/>
      <c r="M107" s="156" t="s">
        <v>35</v>
      </c>
      <c r="N107" s="157" t="s">
        <v>47</v>
      </c>
      <c r="O107" s="62"/>
      <c r="P107" s="158">
        <f t="shared" si="1"/>
        <v>0</v>
      </c>
      <c r="Q107" s="158">
        <v>0</v>
      </c>
      <c r="R107" s="158">
        <f t="shared" si="2"/>
        <v>0</v>
      </c>
      <c r="S107" s="158">
        <v>0</v>
      </c>
      <c r="T107" s="159">
        <f t="shared" si="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60" t="s">
        <v>182</v>
      </c>
      <c r="AT107" s="160" t="s">
        <v>177</v>
      </c>
      <c r="AU107" s="160" t="s">
        <v>84</v>
      </c>
      <c r="AY107" s="15" t="s">
        <v>183</v>
      </c>
      <c r="BE107" s="161">
        <f t="shared" si="4"/>
        <v>0</v>
      </c>
      <c r="BF107" s="161">
        <f t="shared" si="5"/>
        <v>0</v>
      </c>
      <c r="BG107" s="161">
        <f t="shared" si="6"/>
        <v>0</v>
      </c>
      <c r="BH107" s="161">
        <f t="shared" si="7"/>
        <v>0</v>
      </c>
      <c r="BI107" s="161">
        <f t="shared" si="8"/>
        <v>0</v>
      </c>
      <c r="BJ107" s="15" t="s">
        <v>84</v>
      </c>
      <c r="BK107" s="161">
        <f t="shared" si="9"/>
        <v>0</v>
      </c>
      <c r="BL107" s="15" t="s">
        <v>182</v>
      </c>
      <c r="BM107" s="160" t="s">
        <v>845</v>
      </c>
    </row>
    <row r="108" spans="1:65" s="2" customFormat="1" ht="16.5" customHeight="1">
      <c r="A108" s="32"/>
      <c r="B108" s="33"/>
      <c r="C108" s="149" t="s">
        <v>236</v>
      </c>
      <c r="D108" s="149" t="s">
        <v>177</v>
      </c>
      <c r="E108" s="150" t="s">
        <v>846</v>
      </c>
      <c r="F108" s="151" t="s">
        <v>847</v>
      </c>
      <c r="G108" s="152" t="s">
        <v>222</v>
      </c>
      <c r="H108" s="153">
        <v>5</v>
      </c>
      <c r="I108" s="154"/>
      <c r="J108" s="155">
        <f t="shared" si="0"/>
        <v>0</v>
      </c>
      <c r="K108" s="151" t="s">
        <v>181</v>
      </c>
      <c r="L108" s="37"/>
      <c r="M108" s="156" t="s">
        <v>35</v>
      </c>
      <c r="N108" s="157" t="s">
        <v>47</v>
      </c>
      <c r="O108" s="62"/>
      <c r="P108" s="158">
        <f t="shared" si="1"/>
        <v>0</v>
      </c>
      <c r="Q108" s="158">
        <v>0</v>
      </c>
      <c r="R108" s="158">
        <f t="shared" si="2"/>
        <v>0</v>
      </c>
      <c r="S108" s="158">
        <v>0</v>
      </c>
      <c r="T108" s="159">
        <f t="shared" si="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60" t="s">
        <v>182</v>
      </c>
      <c r="AT108" s="160" t="s">
        <v>177</v>
      </c>
      <c r="AU108" s="160" t="s">
        <v>84</v>
      </c>
      <c r="AY108" s="15" t="s">
        <v>183</v>
      </c>
      <c r="BE108" s="161">
        <f t="shared" si="4"/>
        <v>0</v>
      </c>
      <c r="BF108" s="161">
        <f t="shared" si="5"/>
        <v>0</v>
      </c>
      <c r="BG108" s="161">
        <f t="shared" si="6"/>
        <v>0</v>
      </c>
      <c r="BH108" s="161">
        <f t="shared" si="7"/>
        <v>0</v>
      </c>
      <c r="BI108" s="161">
        <f t="shared" si="8"/>
        <v>0</v>
      </c>
      <c r="BJ108" s="15" t="s">
        <v>84</v>
      </c>
      <c r="BK108" s="161">
        <f t="shared" si="9"/>
        <v>0</v>
      </c>
      <c r="BL108" s="15" t="s">
        <v>182</v>
      </c>
      <c r="BM108" s="160" t="s">
        <v>848</v>
      </c>
    </row>
    <row r="109" spans="1:65" s="2" customFormat="1" ht="16.5" customHeight="1">
      <c r="A109" s="32"/>
      <c r="B109" s="33"/>
      <c r="C109" s="149" t="s">
        <v>209</v>
      </c>
      <c r="D109" s="149" t="s">
        <v>177</v>
      </c>
      <c r="E109" s="150" t="s">
        <v>849</v>
      </c>
      <c r="F109" s="151" t="s">
        <v>850</v>
      </c>
      <c r="G109" s="152" t="s">
        <v>222</v>
      </c>
      <c r="H109" s="153">
        <v>6</v>
      </c>
      <c r="I109" s="154"/>
      <c r="J109" s="155">
        <f t="shared" si="0"/>
        <v>0</v>
      </c>
      <c r="K109" s="151" t="s">
        <v>181</v>
      </c>
      <c r="L109" s="37"/>
      <c r="M109" s="156" t="s">
        <v>35</v>
      </c>
      <c r="N109" s="157" t="s">
        <v>47</v>
      </c>
      <c r="O109" s="62"/>
      <c r="P109" s="158">
        <f t="shared" si="1"/>
        <v>0</v>
      </c>
      <c r="Q109" s="158">
        <v>0</v>
      </c>
      <c r="R109" s="158">
        <f t="shared" si="2"/>
        <v>0</v>
      </c>
      <c r="S109" s="158">
        <v>0</v>
      </c>
      <c r="T109" s="159">
        <f t="shared" si="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60" t="s">
        <v>182</v>
      </c>
      <c r="AT109" s="160" t="s">
        <v>177</v>
      </c>
      <c r="AU109" s="160" t="s">
        <v>84</v>
      </c>
      <c r="AY109" s="15" t="s">
        <v>183</v>
      </c>
      <c r="BE109" s="161">
        <f t="shared" si="4"/>
        <v>0</v>
      </c>
      <c r="BF109" s="161">
        <f t="shared" si="5"/>
        <v>0</v>
      </c>
      <c r="BG109" s="161">
        <f t="shared" si="6"/>
        <v>0</v>
      </c>
      <c r="BH109" s="161">
        <f t="shared" si="7"/>
        <v>0</v>
      </c>
      <c r="BI109" s="161">
        <f t="shared" si="8"/>
        <v>0</v>
      </c>
      <c r="BJ109" s="15" t="s">
        <v>84</v>
      </c>
      <c r="BK109" s="161">
        <f t="shared" si="9"/>
        <v>0</v>
      </c>
      <c r="BL109" s="15" t="s">
        <v>182</v>
      </c>
      <c r="BM109" s="160" t="s">
        <v>851</v>
      </c>
    </row>
    <row r="110" spans="1:65" s="2" customFormat="1" ht="24">
      <c r="A110" s="32"/>
      <c r="B110" s="33"/>
      <c r="C110" s="149" t="s">
        <v>241</v>
      </c>
      <c r="D110" s="149" t="s">
        <v>177</v>
      </c>
      <c r="E110" s="150" t="s">
        <v>738</v>
      </c>
      <c r="F110" s="151" t="s">
        <v>739</v>
      </c>
      <c r="G110" s="152" t="s">
        <v>740</v>
      </c>
      <c r="H110" s="153">
        <v>10</v>
      </c>
      <c r="I110" s="154"/>
      <c r="J110" s="155">
        <f t="shared" si="0"/>
        <v>0</v>
      </c>
      <c r="K110" s="151" t="s">
        <v>181</v>
      </c>
      <c r="L110" s="37"/>
      <c r="M110" s="156" t="s">
        <v>35</v>
      </c>
      <c r="N110" s="157" t="s">
        <v>47</v>
      </c>
      <c r="O110" s="62"/>
      <c r="P110" s="158">
        <f t="shared" si="1"/>
        <v>0</v>
      </c>
      <c r="Q110" s="158">
        <v>0</v>
      </c>
      <c r="R110" s="158">
        <f t="shared" si="2"/>
        <v>0</v>
      </c>
      <c r="S110" s="158">
        <v>0</v>
      </c>
      <c r="T110" s="159">
        <f t="shared" si="3"/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60" t="s">
        <v>182</v>
      </c>
      <c r="AT110" s="160" t="s">
        <v>177</v>
      </c>
      <c r="AU110" s="160" t="s">
        <v>84</v>
      </c>
      <c r="AY110" s="15" t="s">
        <v>183</v>
      </c>
      <c r="BE110" s="161">
        <f t="shared" si="4"/>
        <v>0</v>
      </c>
      <c r="BF110" s="161">
        <f t="shared" si="5"/>
        <v>0</v>
      </c>
      <c r="BG110" s="161">
        <f t="shared" si="6"/>
        <v>0</v>
      </c>
      <c r="BH110" s="161">
        <f t="shared" si="7"/>
        <v>0</v>
      </c>
      <c r="BI110" s="161">
        <f t="shared" si="8"/>
        <v>0</v>
      </c>
      <c r="BJ110" s="15" t="s">
        <v>84</v>
      </c>
      <c r="BK110" s="161">
        <f t="shared" si="9"/>
        <v>0</v>
      </c>
      <c r="BL110" s="15" t="s">
        <v>182</v>
      </c>
      <c r="BM110" s="160" t="s">
        <v>852</v>
      </c>
    </row>
    <row r="111" spans="1:65" s="2" customFormat="1" ht="24">
      <c r="A111" s="32"/>
      <c r="B111" s="33"/>
      <c r="C111" s="149" t="s">
        <v>210</v>
      </c>
      <c r="D111" s="149" t="s">
        <v>177</v>
      </c>
      <c r="E111" s="150" t="s">
        <v>853</v>
      </c>
      <c r="F111" s="151" t="s">
        <v>854</v>
      </c>
      <c r="G111" s="152" t="s">
        <v>222</v>
      </c>
      <c r="H111" s="153">
        <v>2</v>
      </c>
      <c r="I111" s="154"/>
      <c r="J111" s="155">
        <f t="shared" si="0"/>
        <v>0</v>
      </c>
      <c r="K111" s="151" t="s">
        <v>181</v>
      </c>
      <c r="L111" s="37"/>
      <c r="M111" s="156" t="s">
        <v>35</v>
      </c>
      <c r="N111" s="157" t="s">
        <v>47</v>
      </c>
      <c r="O111" s="62"/>
      <c r="P111" s="158">
        <f t="shared" si="1"/>
        <v>0</v>
      </c>
      <c r="Q111" s="158">
        <v>0</v>
      </c>
      <c r="R111" s="158">
        <f t="shared" si="2"/>
        <v>0</v>
      </c>
      <c r="S111" s="158">
        <v>0</v>
      </c>
      <c r="T111" s="159">
        <f t="shared" si="3"/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60" t="s">
        <v>182</v>
      </c>
      <c r="AT111" s="160" t="s">
        <v>177</v>
      </c>
      <c r="AU111" s="160" t="s">
        <v>84</v>
      </c>
      <c r="AY111" s="15" t="s">
        <v>183</v>
      </c>
      <c r="BE111" s="161">
        <f t="shared" si="4"/>
        <v>0</v>
      </c>
      <c r="BF111" s="161">
        <f t="shared" si="5"/>
        <v>0</v>
      </c>
      <c r="BG111" s="161">
        <f t="shared" si="6"/>
        <v>0</v>
      </c>
      <c r="BH111" s="161">
        <f t="shared" si="7"/>
        <v>0</v>
      </c>
      <c r="BI111" s="161">
        <f t="shared" si="8"/>
        <v>0</v>
      </c>
      <c r="BJ111" s="15" t="s">
        <v>84</v>
      </c>
      <c r="BK111" s="161">
        <f t="shared" si="9"/>
        <v>0</v>
      </c>
      <c r="BL111" s="15" t="s">
        <v>182</v>
      </c>
      <c r="BM111" s="160" t="s">
        <v>855</v>
      </c>
    </row>
    <row r="112" spans="1:65" s="2" customFormat="1" ht="36">
      <c r="A112" s="32"/>
      <c r="B112" s="33"/>
      <c r="C112" s="149" t="s">
        <v>7</v>
      </c>
      <c r="D112" s="149" t="s">
        <v>177</v>
      </c>
      <c r="E112" s="150" t="s">
        <v>856</v>
      </c>
      <c r="F112" s="151" t="s">
        <v>857</v>
      </c>
      <c r="G112" s="152" t="s">
        <v>222</v>
      </c>
      <c r="H112" s="153">
        <v>2</v>
      </c>
      <c r="I112" s="154"/>
      <c r="J112" s="155">
        <f t="shared" si="0"/>
        <v>0</v>
      </c>
      <c r="K112" s="151" t="s">
        <v>181</v>
      </c>
      <c r="L112" s="37"/>
      <c r="M112" s="156" t="s">
        <v>35</v>
      </c>
      <c r="N112" s="157" t="s">
        <v>47</v>
      </c>
      <c r="O112" s="62"/>
      <c r="P112" s="158">
        <f t="shared" si="1"/>
        <v>0</v>
      </c>
      <c r="Q112" s="158">
        <v>0</v>
      </c>
      <c r="R112" s="158">
        <f t="shared" si="2"/>
        <v>0</v>
      </c>
      <c r="S112" s="158">
        <v>0</v>
      </c>
      <c r="T112" s="159">
        <f t="shared" si="3"/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60" t="s">
        <v>182</v>
      </c>
      <c r="AT112" s="160" t="s">
        <v>177</v>
      </c>
      <c r="AU112" s="160" t="s">
        <v>84</v>
      </c>
      <c r="AY112" s="15" t="s">
        <v>183</v>
      </c>
      <c r="BE112" s="161">
        <f t="shared" si="4"/>
        <v>0</v>
      </c>
      <c r="BF112" s="161">
        <f t="shared" si="5"/>
        <v>0</v>
      </c>
      <c r="BG112" s="161">
        <f t="shared" si="6"/>
        <v>0</v>
      </c>
      <c r="BH112" s="161">
        <f t="shared" si="7"/>
        <v>0</v>
      </c>
      <c r="BI112" s="161">
        <f t="shared" si="8"/>
        <v>0</v>
      </c>
      <c r="BJ112" s="15" t="s">
        <v>84</v>
      </c>
      <c r="BK112" s="161">
        <f t="shared" si="9"/>
        <v>0</v>
      </c>
      <c r="BL112" s="15" t="s">
        <v>182</v>
      </c>
      <c r="BM112" s="160" t="s">
        <v>858</v>
      </c>
    </row>
    <row r="113" spans="1:65" s="2" customFormat="1" ht="36">
      <c r="A113" s="32"/>
      <c r="B113" s="33"/>
      <c r="C113" s="149" t="s">
        <v>214</v>
      </c>
      <c r="D113" s="149" t="s">
        <v>177</v>
      </c>
      <c r="E113" s="150" t="s">
        <v>859</v>
      </c>
      <c r="F113" s="151" t="s">
        <v>860</v>
      </c>
      <c r="G113" s="152" t="s">
        <v>222</v>
      </c>
      <c r="H113" s="153">
        <v>2</v>
      </c>
      <c r="I113" s="154"/>
      <c r="J113" s="155">
        <f t="shared" si="0"/>
        <v>0</v>
      </c>
      <c r="K113" s="151" t="s">
        <v>181</v>
      </c>
      <c r="L113" s="37"/>
      <c r="M113" s="156" t="s">
        <v>35</v>
      </c>
      <c r="N113" s="157" t="s">
        <v>47</v>
      </c>
      <c r="O113" s="62"/>
      <c r="P113" s="158">
        <f t="shared" si="1"/>
        <v>0</v>
      </c>
      <c r="Q113" s="158">
        <v>0</v>
      </c>
      <c r="R113" s="158">
        <f t="shared" si="2"/>
        <v>0</v>
      </c>
      <c r="S113" s="158">
        <v>0</v>
      </c>
      <c r="T113" s="159">
        <f t="shared" si="3"/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60" t="s">
        <v>182</v>
      </c>
      <c r="AT113" s="160" t="s">
        <v>177</v>
      </c>
      <c r="AU113" s="160" t="s">
        <v>84</v>
      </c>
      <c r="AY113" s="15" t="s">
        <v>183</v>
      </c>
      <c r="BE113" s="161">
        <f t="shared" si="4"/>
        <v>0</v>
      </c>
      <c r="BF113" s="161">
        <f t="shared" si="5"/>
        <v>0</v>
      </c>
      <c r="BG113" s="161">
        <f t="shared" si="6"/>
        <v>0</v>
      </c>
      <c r="BH113" s="161">
        <f t="shared" si="7"/>
        <v>0</v>
      </c>
      <c r="BI113" s="161">
        <f t="shared" si="8"/>
        <v>0</v>
      </c>
      <c r="BJ113" s="15" t="s">
        <v>84</v>
      </c>
      <c r="BK113" s="161">
        <f t="shared" si="9"/>
        <v>0</v>
      </c>
      <c r="BL113" s="15" t="s">
        <v>182</v>
      </c>
      <c r="BM113" s="160" t="s">
        <v>861</v>
      </c>
    </row>
    <row r="114" spans="1:65" s="2" customFormat="1" ht="36">
      <c r="A114" s="32"/>
      <c r="B114" s="33"/>
      <c r="C114" s="149" t="s">
        <v>255</v>
      </c>
      <c r="D114" s="149" t="s">
        <v>177</v>
      </c>
      <c r="E114" s="150" t="s">
        <v>862</v>
      </c>
      <c r="F114" s="151" t="s">
        <v>863</v>
      </c>
      <c r="G114" s="152" t="s">
        <v>222</v>
      </c>
      <c r="H114" s="153">
        <v>2</v>
      </c>
      <c r="I114" s="154"/>
      <c r="J114" s="155">
        <f t="shared" si="0"/>
        <v>0</v>
      </c>
      <c r="K114" s="151" t="s">
        <v>181</v>
      </c>
      <c r="L114" s="37"/>
      <c r="M114" s="156" t="s">
        <v>35</v>
      </c>
      <c r="N114" s="157" t="s">
        <v>47</v>
      </c>
      <c r="O114" s="62"/>
      <c r="P114" s="158">
        <f t="shared" si="1"/>
        <v>0</v>
      </c>
      <c r="Q114" s="158">
        <v>0</v>
      </c>
      <c r="R114" s="158">
        <f t="shared" si="2"/>
        <v>0</v>
      </c>
      <c r="S114" s="158">
        <v>0</v>
      </c>
      <c r="T114" s="159">
        <f t="shared" si="3"/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60" t="s">
        <v>182</v>
      </c>
      <c r="AT114" s="160" t="s">
        <v>177</v>
      </c>
      <c r="AU114" s="160" t="s">
        <v>84</v>
      </c>
      <c r="AY114" s="15" t="s">
        <v>183</v>
      </c>
      <c r="BE114" s="161">
        <f t="shared" si="4"/>
        <v>0</v>
      </c>
      <c r="BF114" s="161">
        <f t="shared" si="5"/>
        <v>0</v>
      </c>
      <c r="BG114" s="161">
        <f t="shared" si="6"/>
        <v>0</v>
      </c>
      <c r="BH114" s="161">
        <f t="shared" si="7"/>
        <v>0</v>
      </c>
      <c r="BI114" s="161">
        <f t="shared" si="8"/>
        <v>0</v>
      </c>
      <c r="BJ114" s="15" t="s">
        <v>84</v>
      </c>
      <c r="BK114" s="161">
        <f t="shared" si="9"/>
        <v>0</v>
      </c>
      <c r="BL114" s="15" t="s">
        <v>182</v>
      </c>
      <c r="BM114" s="160" t="s">
        <v>864</v>
      </c>
    </row>
    <row r="115" spans="1:65" s="11" customFormat="1" ht="25.9" customHeight="1">
      <c r="B115" s="194"/>
      <c r="C115" s="195"/>
      <c r="D115" s="196" t="s">
        <v>75</v>
      </c>
      <c r="E115" s="197" t="s">
        <v>865</v>
      </c>
      <c r="F115" s="197" t="s">
        <v>866</v>
      </c>
      <c r="G115" s="195"/>
      <c r="H115" s="195"/>
      <c r="I115" s="198"/>
      <c r="J115" s="199">
        <f>BK115</f>
        <v>0</v>
      </c>
      <c r="K115" s="195"/>
      <c r="L115" s="200"/>
      <c r="M115" s="201"/>
      <c r="N115" s="202"/>
      <c r="O115" s="202"/>
      <c r="P115" s="203">
        <f>SUM(P116:P127)</f>
        <v>0</v>
      </c>
      <c r="Q115" s="202"/>
      <c r="R115" s="203">
        <f>SUM(R116:R127)</f>
        <v>0</v>
      </c>
      <c r="S115" s="202"/>
      <c r="T115" s="204">
        <f>SUM(T116:T127)</f>
        <v>0</v>
      </c>
      <c r="AR115" s="205" t="s">
        <v>84</v>
      </c>
      <c r="AT115" s="206" t="s">
        <v>75</v>
      </c>
      <c r="AU115" s="206" t="s">
        <v>76</v>
      </c>
      <c r="AY115" s="205" t="s">
        <v>183</v>
      </c>
      <c r="BK115" s="207">
        <f>SUM(BK116:BK127)</f>
        <v>0</v>
      </c>
    </row>
    <row r="116" spans="1:65" s="2" customFormat="1" ht="21.75" customHeight="1">
      <c r="A116" s="32"/>
      <c r="B116" s="33"/>
      <c r="C116" s="162" t="s">
        <v>218</v>
      </c>
      <c r="D116" s="162" t="s">
        <v>198</v>
      </c>
      <c r="E116" s="163" t="s">
        <v>867</v>
      </c>
      <c r="F116" s="164" t="s">
        <v>868</v>
      </c>
      <c r="G116" s="165" t="s">
        <v>217</v>
      </c>
      <c r="H116" s="166">
        <v>450</v>
      </c>
      <c r="I116" s="167"/>
      <c r="J116" s="168">
        <f t="shared" ref="J116:J121" si="10">ROUND(I116*H116,2)</f>
        <v>0</v>
      </c>
      <c r="K116" s="164" t="s">
        <v>181</v>
      </c>
      <c r="L116" s="169"/>
      <c r="M116" s="170" t="s">
        <v>35</v>
      </c>
      <c r="N116" s="171" t="s">
        <v>47</v>
      </c>
      <c r="O116" s="62"/>
      <c r="P116" s="158">
        <f t="shared" ref="P116:P121" si="11">O116*H116</f>
        <v>0</v>
      </c>
      <c r="Q116" s="158">
        <v>0</v>
      </c>
      <c r="R116" s="158">
        <f t="shared" ref="R116:R121" si="12">Q116*H116</f>
        <v>0</v>
      </c>
      <c r="S116" s="158">
        <v>0</v>
      </c>
      <c r="T116" s="159">
        <f t="shared" ref="T116:T121" si="13">S116*H116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60" t="s">
        <v>414</v>
      </c>
      <c r="AT116" s="160" t="s">
        <v>198</v>
      </c>
      <c r="AU116" s="160" t="s">
        <v>84</v>
      </c>
      <c r="AY116" s="15" t="s">
        <v>183</v>
      </c>
      <c r="BE116" s="161">
        <f t="shared" ref="BE116:BE121" si="14">IF(N116="základní",J116,0)</f>
        <v>0</v>
      </c>
      <c r="BF116" s="161">
        <f t="shared" ref="BF116:BF121" si="15">IF(N116="snížená",J116,0)</f>
        <v>0</v>
      </c>
      <c r="BG116" s="161">
        <f t="shared" ref="BG116:BG121" si="16">IF(N116="zákl. přenesená",J116,0)</f>
        <v>0</v>
      </c>
      <c r="BH116" s="161">
        <f t="shared" ref="BH116:BH121" si="17">IF(N116="sníž. přenesená",J116,0)</f>
        <v>0</v>
      </c>
      <c r="BI116" s="161">
        <f t="shared" ref="BI116:BI121" si="18">IF(N116="nulová",J116,0)</f>
        <v>0</v>
      </c>
      <c r="BJ116" s="15" t="s">
        <v>84</v>
      </c>
      <c r="BK116" s="161">
        <f t="shared" ref="BK116:BK121" si="19">ROUND(I116*H116,2)</f>
        <v>0</v>
      </c>
      <c r="BL116" s="15" t="s">
        <v>414</v>
      </c>
      <c r="BM116" s="160" t="s">
        <v>869</v>
      </c>
    </row>
    <row r="117" spans="1:65" s="2" customFormat="1" ht="21.75" customHeight="1">
      <c r="A117" s="32"/>
      <c r="B117" s="33"/>
      <c r="C117" s="162" t="s">
        <v>263</v>
      </c>
      <c r="D117" s="162" t="s">
        <v>198</v>
      </c>
      <c r="E117" s="163" t="s">
        <v>870</v>
      </c>
      <c r="F117" s="164" t="s">
        <v>871</v>
      </c>
      <c r="G117" s="165" t="s">
        <v>217</v>
      </c>
      <c r="H117" s="166">
        <v>150</v>
      </c>
      <c r="I117" s="167"/>
      <c r="J117" s="168">
        <f t="shared" si="10"/>
        <v>0</v>
      </c>
      <c r="K117" s="164" t="s">
        <v>181</v>
      </c>
      <c r="L117" s="169"/>
      <c r="M117" s="170" t="s">
        <v>35</v>
      </c>
      <c r="N117" s="171" t="s">
        <v>47</v>
      </c>
      <c r="O117" s="62"/>
      <c r="P117" s="158">
        <f t="shared" si="11"/>
        <v>0</v>
      </c>
      <c r="Q117" s="158">
        <v>0</v>
      </c>
      <c r="R117" s="158">
        <f t="shared" si="12"/>
        <v>0</v>
      </c>
      <c r="S117" s="158">
        <v>0</v>
      </c>
      <c r="T117" s="159">
        <f t="shared" si="13"/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60" t="s">
        <v>414</v>
      </c>
      <c r="AT117" s="160" t="s">
        <v>198</v>
      </c>
      <c r="AU117" s="160" t="s">
        <v>84</v>
      </c>
      <c r="AY117" s="15" t="s">
        <v>183</v>
      </c>
      <c r="BE117" s="161">
        <f t="shared" si="14"/>
        <v>0</v>
      </c>
      <c r="BF117" s="161">
        <f t="shared" si="15"/>
        <v>0</v>
      </c>
      <c r="BG117" s="161">
        <f t="shared" si="16"/>
        <v>0</v>
      </c>
      <c r="BH117" s="161">
        <f t="shared" si="17"/>
        <v>0</v>
      </c>
      <c r="BI117" s="161">
        <f t="shared" si="18"/>
        <v>0</v>
      </c>
      <c r="BJ117" s="15" t="s">
        <v>84</v>
      </c>
      <c r="BK117" s="161">
        <f t="shared" si="19"/>
        <v>0</v>
      </c>
      <c r="BL117" s="15" t="s">
        <v>414</v>
      </c>
      <c r="BM117" s="160" t="s">
        <v>872</v>
      </c>
    </row>
    <row r="118" spans="1:65" s="2" customFormat="1" ht="21.75" customHeight="1">
      <c r="A118" s="32"/>
      <c r="B118" s="33"/>
      <c r="C118" s="162" t="s">
        <v>223</v>
      </c>
      <c r="D118" s="162" t="s">
        <v>198</v>
      </c>
      <c r="E118" s="163" t="s">
        <v>873</v>
      </c>
      <c r="F118" s="164" t="s">
        <v>874</v>
      </c>
      <c r="G118" s="165" t="s">
        <v>217</v>
      </c>
      <c r="H118" s="166">
        <v>500</v>
      </c>
      <c r="I118" s="167"/>
      <c r="J118" s="168">
        <f t="shared" si="10"/>
        <v>0</v>
      </c>
      <c r="K118" s="164" t="s">
        <v>181</v>
      </c>
      <c r="L118" s="169"/>
      <c r="M118" s="170" t="s">
        <v>35</v>
      </c>
      <c r="N118" s="171" t="s">
        <v>47</v>
      </c>
      <c r="O118" s="62"/>
      <c r="P118" s="158">
        <f t="shared" si="11"/>
        <v>0</v>
      </c>
      <c r="Q118" s="158">
        <v>0</v>
      </c>
      <c r="R118" s="158">
        <f t="shared" si="12"/>
        <v>0</v>
      </c>
      <c r="S118" s="158">
        <v>0</v>
      </c>
      <c r="T118" s="159">
        <f t="shared" si="13"/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60" t="s">
        <v>414</v>
      </c>
      <c r="AT118" s="160" t="s">
        <v>198</v>
      </c>
      <c r="AU118" s="160" t="s">
        <v>84</v>
      </c>
      <c r="AY118" s="15" t="s">
        <v>183</v>
      </c>
      <c r="BE118" s="161">
        <f t="shared" si="14"/>
        <v>0</v>
      </c>
      <c r="BF118" s="161">
        <f t="shared" si="15"/>
        <v>0</v>
      </c>
      <c r="BG118" s="161">
        <f t="shared" si="16"/>
        <v>0</v>
      </c>
      <c r="BH118" s="161">
        <f t="shared" si="17"/>
        <v>0</v>
      </c>
      <c r="BI118" s="161">
        <f t="shared" si="18"/>
        <v>0</v>
      </c>
      <c r="BJ118" s="15" t="s">
        <v>84</v>
      </c>
      <c r="BK118" s="161">
        <f t="shared" si="19"/>
        <v>0</v>
      </c>
      <c r="BL118" s="15" t="s">
        <v>414</v>
      </c>
      <c r="BM118" s="160" t="s">
        <v>875</v>
      </c>
    </row>
    <row r="119" spans="1:65" s="2" customFormat="1" ht="24">
      <c r="A119" s="32"/>
      <c r="B119" s="33"/>
      <c r="C119" s="149" t="s">
        <v>271</v>
      </c>
      <c r="D119" s="149" t="s">
        <v>177</v>
      </c>
      <c r="E119" s="150" t="s">
        <v>876</v>
      </c>
      <c r="F119" s="151" t="s">
        <v>877</v>
      </c>
      <c r="G119" s="152" t="s">
        <v>189</v>
      </c>
      <c r="H119" s="153">
        <v>10</v>
      </c>
      <c r="I119" s="154"/>
      <c r="J119" s="155">
        <f t="shared" si="10"/>
        <v>0</v>
      </c>
      <c r="K119" s="151" t="s">
        <v>766</v>
      </c>
      <c r="L119" s="37"/>
      <c r="M119" s="156" t="s">
        <v>35</v>
      </c>
      <c r="N119" s="157" t="s">
        <v>47</v>
      </c>
      <c r="O119" s="62"/>
      <c r="P119" s="158">
        <f t="shared" si="11"/>
        <v>0</v>
      </c>
      <c r="Q119" s="158">
        <v>0</v>
      </c>
      <c r="R119" s="158">
        <f t="shared" si="12"/>
        <v>0</v>
      </c>
      <c r="S119" s="158">
        <v>0</v>
      </c>
      <c r="T119" s="159">
        <f t="shared" si="13"/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60" t="s">
        <v>182</v>
      </c>
      <c r="AT119" s="160" t="s">
        <v>177</v>
      </c>
      <c r="AU119" s="160" t="s">
        <v>84</v>
      </c>
      <c r="AY119" s="15" t="s">
        <v>183</v>
      </c>
      <c r="BE119" s="161">
        <f t="shared" si="14"/>
        <v>0</v>
      </c>
      <c r="BF119" s="161">
        <f t="shared" si="15"/>
        <v>0</v>
      </c>
      <c r="BG119" s="161">
        <f t="shared" si="16"/>
        <v>0</v>
      </c>
      <c r="BH119" s="161">
        <f t="shared" si="17"/>
        <v>0</v>
      </c>
      <c r="BI119" s="161">
        <f t="shared" si="18"/>
        <v>0</v>
      </c>
      <c r="BJ119" s="15" t="s">
        <v>84</v>
      </c>
      <c r="BK119" s="161">
        <f t="shared" si="19"/>
        <v>0</v>
      </c>
      <c r="BL119" s="15" t="s">
        <v>182</v>
      </c>
      <c r="BM119" s="160" t="s">
        <v>878</v>
      </c>
    </row>
    <row r="120" spans="1:65" s="2" customFormat="1" ht="33" customHeight="1">
      <c r="A120" s="32"/>
      <c r="B120" s="33"/>
      <c r="C120" s="149" t="s">
        <v>275</v>
      </c>
      <c r="D120" s="149" t="s">
        <v>177</v>
      </c>
      <c r="E120" s="150" t="s">
        <v>771</v>
      </c>
      <c r="F120" s="151" t="s">
        <v>772</v>
      </c>
      <c r="G120" s="152" t="s">
        <v>189</v>
      </c>
      <c r="H120" s="153">
        <v>15</v>
      </c>
      <c r="I120" s="154"/>
      <c r="J120" s="155">
        <f t="shared" si="10"/>
        <v>0</v>
      </c>
      <c r="K120" s="151" t="s">
        <v>766</v>
      </c>
      <c r="L120" s="37"/>
      <c r="M120" s="156" t="s">
        <v>35</v>
      </c>
      <c r="N120" s="157" t="s">
        <v>47</v>
      </c>
      <c r="O120" s="62"/>
      <c r="P120" s="158">
        <f t="shared" si="11"/>
        <v>0</v>
      </c>
      <c r="Q120" s="158">
        <v>0</v>
      </c>
      <c r="R120" s="158">
        <f t="shared" si="12"/>
        <v>0</v>
      </c>
      <c r="S120" s="158">
        <v>0</v>
      </c>
      <c r="T120" s="159">
        <f t="shared" si="13"/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60" t="s">
        <v>182</v>
      </c>
      <c r="AT120" s="160" t="s">
        <v>177</v>
      </c>
      <c r="AU120" s="160" t="s">
        <v>84</v>
      </c>
      <c r="AY120" s="15" t="s">
        <v>183</v>
      </c>
      <c r="BE120" s="161">
        <f t="shared" si="14"/>
        <v>0</v>
      </c>
      <c r="BF120" s="161">
        <f t="shared" si="15"/>
        <v>0</v>
      </c>
      <c r="BG120" s="161">
        <f t="shared" si="16"/>
        <v>0</v>
      </c>
      <c r="BH120" s="161">
        <f t="shared" si="17"/>
        <v>0</v>
      </c>
      <c r="BI120" s="161">
        <f t="shared" si="18"/>
        <v>0</v>
      </c>
      <c r="BJ120" s="15" t="s">
        <v>84</v>
      </c>
      <c r="BK120" s="161">
        <f t="shared" si="19"/>
        <v>0</v>
      </c>
      <c r="BL120" s="15" t="s">
        <v>182</v>
      </c>
      <c r="BM120" s="160" t="s">
        <v>879</v>
      </c>
    </row>
    <row r="121" spans="1:65" s="2" customFormat="1" ht="24">
      <c r="A121" s="32"/>
      <c r="B121" s="33"/>
      <c r="C121" s="149" t="s">
        <v>279</v>
      </c>
      <c r="D121" s="149" t="s">
        <v>177</v>
      </c>
      <c r="E121" s="150" t="s">
        <v>880</v>
      </c>
      <c r="F121" s="151" t="s">
        <v>881</v>
      </c>
      <c r="G121" s="152" t="s">
        <v>189</v>
      </c>
      <c r="H121" s="153">
        <v>140</v>
      </c>
      <c r="I121" s="154"/>
      <c r="J121" s="155">
        <f t="shared" si="10"/>
        <v>0</v>
      </c>
      <c r="K121" s="151" t="s">
        <v>766</v>
      </c>
      <c r="L121" s="37"/>
      <c r="M121" s="156" t="s">
        <v>35</v>
      </c>
      <c r="N121" s="157" t="s">
        <v>47</v>
      </c>
      <c r="O121" s="62"/>
      <c r="P121" s="158">
        <f t="shared" si="11"/>
        <v>0</v>
      </c>
      <c r="Q121" s="158">
        <v>0</v>
      </c>
      <c r="R121" s="158">
        <f t="shared" si="12"/>
        <v>0</v>
      </c>
      <c r="S121" s="158">
        <v>0</v>
      </c>
      <c r="T121" s="159">
        <f t="shared" si="13"/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60" t="s">
        <v>182</v>
      </c>
      <c r="AT121" s="160" t="s">
        <v>177</v>
      </c>
      <c r="AU121" s="160" t="s">
        <v>84</v>
      </c>
      <c r="AY121" s="15" t="s">
        <v>183</v>
      </c>
      <c r="BE121" s="161">
        <f t="shared" si="14"/>
        <v>0</v>
      </c>
      <c r="BF121" s="161">
        <f t="shared" si="15"/>
        <v>0</v>
      </c>
      <c r="BG121" s="161">
        <f t="shared" si="16"/>
        <v>0</v>
      </c>
      <c r="BH121" s="161">
        <f t="shared" si="17"/>
        <v>0</v>
      </c>
      <c r="BI121" s="161">
        <f t="shared" si="18"/>
        <v>0</v>
      </c>
      <c r="BJ121" s="15" t="s">
        <v>84</v>
      </c>
      <c r="BK121" s="161">
        <f t="shared" si="19"/>
        <v>0</v>
      </c>
      <c r="BL121" s="15" t="s">
        <v>182</v>
      </c>
      <c r="BM121" s="160" t="s">
        <v>882</v>
      </c>
    </row>
    <row r="122" spans="1:65" s="12" customFormat="1" ht="11.25">
      <c r="B122" s="208"/>
      <c r="C122" s="209"/>
      <c r="D122" s="172" t="s">
        <v>883</v>
      </c>
      <c r="E122" s="210" t="s">
        <v>35</v>
      </c>
      <c r="F122" s="211" t="s">
        <v>884</v>
      </c>
      <c r="G122" s="209"/>
      <c r="H122" s="212">
        <v>140</v>
      </c>
      <c r="I122" s="213"/>
      <c r="J122" s="209"/>
      <c r="K122" s="209"/>
      <c r="L122" s="214"/>
      <c r="M122" s="215"/>
      <c r="N122" s="216"/>
      <c r="O122" s="216"/>
      <c r="P122" s="216"/>
      <c r="Q122" s="216"/>
      <c r="R122" s="216"/>
      <c r="S122" s="216"/>
      <c r="T122" s="217"/>
      <c r="AT122" s="218" t="s">
        <v>883</v>
      </c>
      <c r="AU122" s="218" t="s">
        <v>84</v>
      </c>
      <c r="AV122" s="12" t="s">
        <v>86</v>
      </c>
      <c r="AW122" s="12" t="s">
        <v>37</v>
      </c>
      <c r="AX122" s="12" t="s">
        <v>84</v>
      </c>
      <c r="AY122" s="218" t="s">
        <v>183</v>
      </c>
    </row>
    <row r="123" spans="1:65" s="2" customFormat="1" ht="24">
      <c r="A123" s="32"/>
      <c r="B123" s="33"/>
      <c r="C123" s="149" t="s">
        <v>227</v>
      </c>
      <c r="D123" s="149" t="s">
        <v>177</v>
      </c>
      <c r="E123" s="150" t="s">
        <v>885</v>
      </c>
      <c r="F123" s="151" t="s">
        <v>886</v>
      </c>
      <c r="G123" s="152" t="s">
        <v>189</v>
      </c>
      <c r="H123" s="153">
        <v>3</v>
      </c>
      <c r="I123" s="154"/>
      <c r="J123" s="155">
        <f>ROUND(I123*H123,2)</f>
        <v>0</v>
      </c>
      <c r="K123" s="151" t="s">
        <v>766</v>
      </c>
      <c r="L123" s="37"/>
      <c r="M123" s="156" t="s">
        <v>35</v>
      </c>
      <c r="N123" s="157" t="s">
        <v>47</v>
      </c>
      <c r="O123" s="62"/>
      <c r="P123" s="158">
        <f>O123*H123</f>
        <v>0</v>
      </c>
      <c r="Q123" s="158">
        <v>0</v>
      </c>
      <c r="R123" s="158">
        <f>Q123*H123</f>
        <v>0</v>
      </c>
      <c r="S123" s="158">
        <v>0</v>
      </c>
      <c r="T123" s="159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60" t="s">
        <v>182</v>
      </c>
      <c r="AT123" s="160" t="s">
        <v>177</v>
      </c>
      <c r="AU123" s="160" t="s">
        <v>84</v>
      </c>
      <c r="AY123" s="15" t="s">
        <v>183</v>
      </c>
      <c r="BE123" s="161">
        <f>IF(N123="základní",J123,0)</f>
        <v>0</v>
      </c>
      <c r="BF123" s="161">
        <f>IF(N123="snížená",J123,0)</f>
        <v>0</v>
      </c>
      <c r="BG123" s="161">
        <f>IF(N123="zákl. přenesená",J123,0)</f>
        <v>0</v>
      </c>
      <c r="BH123" s="161">
        <f>IF(N123="sníž. přenesená",J123,0)</f>
        <v>0</v>
      </c>
      <c r="BI123" s="161">
        <f>IF(N123="nulová",J123,0)</f>
        <v>0</v>
      </c>
      <c r="BJ123" s="15" t="s">
        <v>84</v>
      </c>
      <c r="BK123" s="161">
        <f>ROUND(I123*H123,2)</f>
        <v>0</v>
      </c>
      <c r="BL123" s="15" t="s">
        <v>182</v>
      </c>
      <c r="BM123" s="160" t="s">
        <v>887</v>
      </c>
    </row>
    <row r="124" spans="1:65" s="2" customFormat="1" ht="24">
      <c r="A124" s="32"/>
      <c r="B124" s="33"/>
      <c r="C124" s="149" t="s">
        <v>402</v>
      </c>
      <c r="D124" s="149" t="s">
        <v>177</v>
      </c>
      <c r="E124" s="150" t="s">
        <v>888</v>
      </c>
      <c r="F124" s="151" t="s">
        <v>889</v>
      </c>
      <c r="G124" s="152" t="s">
        <v>189</v>
      </c>
      <c r="H124" s="153">
        <v>140</v>
      </c>
      <c r="I124" s="154"/>
      <c r="J124" s="155">
        <f>ROUND(I124*H124,2)</f>
        <v>0</v>
      </c>
      <c r="K124" s="151" t="s">
        <v>766</v>
      </c>
      <c r="L124" s="37"/>
      <c r="M124" s="156" t="s">
        <v>35</v>
      </c>
      <c r="N124" s="157" t="s">
        <v>47</v>
      </c>
      <c r="O124" s="62"/>
      <c r="P124" s="158">
        <f>O124*H124</f>
        <v>0</v>
      </c>
      <c r="Q124" s="158">
        <v>0</v>
      </c>
      <c r="R124" s="158">
        <f>Q124*H124</f>
        <v>0</v>
      </c>
      <c r="S124" s="158">
        <v>0</v>
      </c>
      <c r="T124" s="159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0" t="s">
        <v>182</v>
      </c>
      <c r="AT124" s="160" t="s">
        <v>177</v>
      </c>
      <c r="AU124" s="160" t="s">
        <v>84</v>
      </c>
      <c r="AY124" s="15" t="s">
        <v>183</v>
      </c>
      <c r="BE124" s="161">
        <f>IF(N124="základní",J124,0)</f>
        <v>0</v>
      </c>
      <c r="BF124" s="161">
        <f>IF(N124="snížená",J124,0)</f>
        <v>0</v>
      </c>
      <c r="BG124" s="161">
        <f>IF(N124="zákl. přenesená",J124,0)</f>
        <v>0</v>
      </c>
      <c r="BH124" s="161">
        <f>IF(N124="sníž. přenesená",J124,0)</f>
        <v>0</v>
      </c>
      <c r="BI124" s="161">
        <f>IF(N124="nulová",J124,0)</f>
        <v>0</v>
      </c>
      <c r="BJ124" s="15" t="s">
        <v>84</v>
      </c>
      <c r="BK124" s="161">
        <f>ROUND(I124*H124,2)</f>
        <v>0</v>
      </c>
      <c r="BL124" s="15" t="s">
        <v>182</v>
      </c>
      <c r="BM124" s="160" t="s">
        <v>890</v>
      </c>
    </row>
    <row r="125" spans="1:65" s="2" customFormat="1" ht="16.5" customHeight="1">
      <c r="A125" s="32"/>
      <c r="B125" s="33"/>
      <c r="C125" s="149" t="s">
        <v>232</v>
      </c>
      <c r="D125" s="149" t="s">
        <v>177</v>
      </c>
      <c r="E125" s="150" t="s">
        <v>891</v>
      </c>
      <c r="F125" s="151" t="s">
        <v>892</v>
      </c>
      <c r="G125" s="152" t="s">
        <v>217</v>
      </c>
      <c r="H125" s="153">
        <v>250</v>
      </c>
      <c r="I125" s="154"/>
      <c r="J125" s="155">
        <f>ROUND(I125*H125,2)</f>
        <v>0</v>
      </c>
      <c r="K125" s="151" t="s">
        <v>766</v>
      </c>
      <c r="L125" s="37"/>
      <c r="M125" s="156" t="s">
        <v>35</v>
      </c>
      <c r="N125" s="157" t="s">
        <v>47</v>
      </c>
      <c r="O125" s="62"/>
      <c r="P125" s="158">
        <f>O125*H125</f>
        <v>0</v>
      </c>
      <c r="Q125" s="158">
        <v>0</v>
      </c>
      <c r="R125" s="158">
        <f>Q125*H125</f>
        <v>0</v>
      </c>
      <c r="S125" s="158">
        <v>0</v>
      </c>
      <c r="T125" s="159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60" t="s">
        <v>182</v>
      </c>
      <c r="AT125" s="160" t="s">
        <v>177</v>
      </c>
      <c r="AU125" s="160" t="s">
        <v>84</v>
      </c>
      <c r="AY125" s="15" t="s">
        <v>183</v>
      </c>
      <c r="BE125" s="161">
        <f>IF(N125="základní",J125,0)</f>
        <v>0</v>
      </c>
      <c r="BF125" s="161">
        <f>IF(N125="snížená",J125,0)</f>
        <v>0</v>
      </c>
      <c r="BG125" s="161">
        <f>IF(N125="zákl. přenesená",J125,0)</f>
        <v>0</v>
      </c>
      <c r="BH125" s="161">
        <f>IF(N125="sníž. přenesená",J125,0)</f>
        <v>0</v>
      </c>
      <c r="BI125" s="161">
        <f>IF(N125="nulová",J125,0)</f>
        <v>0</v>
      </c>
      <c r="BJ125" s="15" t="s">
        <v>84</v>
      </c>
      <c r="BK125" s="161">
        <f>ROUND(I125*H125,2)</f>
        <v>0</v>
      </c>
      <c r="BL125" s="15" t="s">
        <v>182</v>
      </c>
      <c r="BM125" s="160" t="s">
        <v>893</v>
      </c>
    </row>
    <row r="126" spans="1:65" s="2" customFormat="1" ht="24">
      <c r="A126" s="32"/>
      <c r="B126" s="33"/>
      <c r="C126" s="149" t="s">
        <v>407</v>
      </c>
      <c r="D126" s="149" t="s">
        <v>177</v>
      </c>
      <c r="E126" s="150" t="s">
        <v>894</v>
      </c>
      <c r="F126" s="151" t="s">
        <v>895</v>
      </c>
      <c r="G126" s="152" t="s">
        <v>217</v>
      </c>
      <c r="H126" s="153">
        <v>500</v>
      </c>
      <c r="I126" s="154"/>
      <c r="J126" s="155">
        <f>ROUND(I126*H126,2)</f>
        <v>0</v>
      </c>
      <c r="K126" s="151" t="s">
        <v>766</v>
      </c>
      <c r="L126" s="37"/>
      <c r="M126" s="156" t="s">
        <v>35</v>
      </c>
      <c r="N126" s="157" t="s">
        <v>47</v>
      </c>
      <c r="O126" s="62"/>
      <c r="P126" s="158">
        <f>O126*H126</f>
        <v>0</v>
      </c>
      <c r="Q126" s="158">
        <v>0</v>
      </c>
      <c r="R126" s="158">
        <f>Q126*H126</f>
        <v>0</v>
      </c>
      <c r="S126" s="158">
        <v>0</v>
      </c>
      <c r="T126" s="159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0" t="s">
        <v>280</v>
      </c>
      <c r="AT126" s="160" t="s">
        <v>177</v>
      </c>
      <c r="AU126" s="160" t="s">
        <v>84</v>
      </c>
      <c r="AY126" s="15" t="s">
        <v>183</v>
      </c>
      <c r="BE126" s="161">
        <f>IF(N126="základní",J126,0)</f>
        <v>0</v>
      </c>
      <c r="BF126" s="161">
        <f>IF(N126="snížená",J126,0)</f>
        <v>0</v>
      </c>
      <c r="BG126" s="161">
        <f>IF(N126="zákl. přenesená",J126,0)</f>
        <v>0</v>
      </c>
      <c r="BH126" s="161">
        <f>IF(N126="sníž. přenesená",J126,0)</f>
        <v>0</v>
      </c>
      <c r="BI126" s="161">
        <f>IF(N126="nulová",J126,0)</f>
        <v>0</v>
      </c>
      <c r="BJ126" s="15" t="s">
        <v>84</v>
      </c>
      <c r="BK126" s="161">
        <f>ROUND(I126*H126,2)</f>
        <v>0</v>
      </c>
      <c r="BL126" s="15" t="s">
        <v>280</v>
      </c>
      <c r="BM126" s="160" t="s">
        <v>896</v>
      </c>
    </row>
    <row r="127" spans="1:65" s="2" customFormat="1" ht="21.75" customHeight="1">
      <c r="A127" s="32"/>
      <c r="B127" s="33"/>
      <c r="C127" s="149" t="s">
        <v>235</v>
      </c>
      <c r="D127" s="149" t="s">
        <v>177</v>
      </c>
      <c r="E127" s="150" t="s">
        <v>897</v>
      </c>
      <c r="F127" s="151" t="s">
        <v>898</v>
      </c>
      <c r="G127" s="152" t="s">
        <v>180</v>
      </c>
      <c r="H127" s="153">
        <v>310</v>
      </c>
      <c r="I127" s="154"/>
      <c r="J127" s="155">
        <f>ROUND(I127*H127,2)</f>
        <v>0</v>
      </c>
      <c r="K127" s="151" t="s">
        <v>766</v>
      </c>
      <c r="L127" s="37"/>
      <c r="M127" s="156" t="s">
        <v>35</v>
      </c>
      <c r="N127" s="157" t="s">
        <v>47</v>
      </c>
      <c r="O127" s="62"/>
      <c r="P127" s="158">
        <f>O127*H127</f>
        <v>0</v>
      </c>
      <c r="Q127" s="158">
        <v>0</v>
      </c>
      <c r="R127" s="158">
        <f>Q127*H127</f>
        <v>0</v>
      </c>
      <c r="S127" s="158">
        <v>0</v>
      </c>
      <c r="T127" s="159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0" t="s">
        <v>280</v>
      </c>
      <c r="AT127" s="160" t="s">
        <v>177</v>
      </c>
      <c r="AU127" s="160" t="s">
        <v>84</v>
      </c>
      <c r="AY127" s="15" t="s">
        <v>183</v>
      </c>
      <c r="BE127" s="161">
        <f>IF(N127="základní",J127,0)</f>
        <v>0</v>
      </c>
      <c r="BF127" s="161">
        <f>IF(N127="snížená",J127,0)</f>
        <v>0</v>
      </c>
      <c r="BG127" s="161">
        <f>IF(N127="zákl. přenesená",J127,0)</f>
        <v>0</v>
      </c>
      <c r="BH127" s="161">
        <f>IF(N127="sníž. přenesená",J127,0)</f>
        <v>0</v>
      </c>
      <c r="BI127" s="161">
        <f>IF(N127="nulová",J127,0)</f>
        <v>0</v>
      </c>
      <c r="BJ127" s="15" t="s">
        <v>84</v>
      </c>
      <c r="BK127" s="161">
        <f>ROUND(I127*H127,2)</f>
        <v>0</v>
      </c>
      <c r="BL127" s="15" t="s">
        <v>280</v>
      </c>
      <c r="BM127" s="160" t="s">
        <v>899</v>
      </c>
    </row>
    <row r="128" spans="1:65" s="11" customFormat="1" ht="25.9" customHeight="1">
      <c r="B128" s="194"/>
      <c r="C128" s="195"/>
      <c r="D128" s="196" t="s">
        <v>75</v>
      </c>
      <c r="E128" s="197" t="s">
        <v>900</v>
      </c>
      <c r="F128" s="197" t="s">
        <v>901</v>
      </c>
      <c r="G128" s="195"/>
      <c r="H128" s="195"/>
      <c r="I128" s="198"/>
      <c r="J128" s="199">
        <f>BK128</f>
        <v>0</v>
      </c>
      <c r="K128" s="195"/>
      <c r="L128" s="200"/>
      <c r="M128" s="201"/>
      <c r="N128" s="202"/>
      <c r="O128" s="202"/>
      <c r="P128" s="203">
        <f>SUM(P129:P135)</f>
        <v>0</v>
      </c>
      <c r="Q128" s="202"/>
      <c r="R128" s="203">
        <f>SUM(R129:R135)</f>
        <v>0</v>
      </c>
      <c r="S128" s="202"/>
      <c r="T128" s="204">
        <f>SUM(T129:T135)</f>
        <v>0</v>
      </c>
      <c r="AR128" s="205" t="s">
        <v>84</v>
      </c>
      <c r="AT128" s="206" t="s">
        <v>75</v>
      </c>
      <c r="AU128" s="206" t="s">
        <v>76</v>
      </c>
      <c r="AY128" s="205" t="s">
        <v>183</v>
      </c>
      <c r="BK128" s="207">
        <f>SUM(BK129:BK135)</f>
        <v>0</v>
      </c>
    </row>
    <row r="129" spans="1:65" s="2" customFormat="1" ht="16.5" customHeight="1">
      <c r="A129" s="32"/>
      <c r="B129" s="33"/>
      <c r="C129" s="162" t="s">
        <v>412</v>
      </c>
      <c r="D129" s="162" t="s">
        <v>198</v>
      </c>
      <c r="E129" s="163" t="s">
        <v>902</v>
      </c>
      <c r="F129" s="164" t="s">
        <v>903</v>
      </c>
      <c r="G129" s="165" t="s">
        <v>222</v>
      </c>
      <c r="H129" s="166">
        <v>2</v>
      </c>
      <c r="I129" s="167"/>
      <c r="J129" s="168">
        <f t="shared" ref="J129:J135" si="20">ROUND(I129*H129,2)</f>
        <v>0</v>
      </c>
      <c r="K129" s="164" t="s">
        <v>181</v>
      </c>
      <c r="L129" s="169"/>
      <c r="M129" s="170" t="s">
        <v>35</v>
      </c>
      <c r="N129" s="171" t="s">
        <v>47</v>
      </c>
      <c r="O129" s="62"/>
      <c r="P129" s="158">
        <f t="shared" ref="P129:P135" si="21">O129*H129</f>
        <v>0</v>
      </c>
      <c r="Q129" s="158">
        <v>0</v>
      </c>
      <c r="R129" s="158">
        <f t="shared" ref="R129:R135" si="22">Q129*H129</f>
        <v>0</v>
      </c>
      <c r="S129" s="158">
        <v>0</v>
      </c>
      <c r="T129" s="159">
        <f t="shared" ref="T129:T135" si="23"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0" t="s">
        <v>414</v>
      </c>
      <c r="AT129" s="160" t="s">
        <v>198</v>
      </c>
      <c r="AU129" s="160" t="s">
        <v>84</v>
      </c>
      <c r="AY129" s="15" t="s">
        <v>183</v>
      </c>
      <c r="BE129" s="161">
        <f t="shared" ref="BE129:BE135" si="24">IF(N129="základní",J129,0)</f>
        <v>0</v>
      </c>
      <c r="BF129" s="161">
        <f t="shared" ref="BF129:BF135" si="25">IF(N129="snížená",J129,0)</f>
        <v>0</v>
      </c>
      <c r="BG129" s="161">
        <f t="shared" ref="BG129:BG135" si="26">IF(N129="zákl. přenesená",J129,0)</f>
        <v>0</v>
      </c>
      <c r="BH129" s="161">
        <f t="shared" ref="BH129:BH135" si="27">IF(N129="sníž. přenesená",J129,0)</f>
        <v>0</v>
      </c>
      <c r="BI129" s="161">
        <f t="shared" ref="BI129:BI135" si="28">IF(N129="nulová",J129,0)</f>
        <v>0</v>
      </c>
      <c r="BJ129" s="15" t="s">
        <v>84</v>
      </c>
      <c r="BK129" s="161">
        <f t="shared" ref="BK129:BK135" si="29">ROUND(I129*H129,2)</f>
        <v>0</v>
      </c>
      <c r="BL129" s="15" t="s">
        <v>414</v>
      </c>
      <c r="BM129" s="160" t="s">
        <v>904</v>
      </c>
    </row>
    <row r="130" spans="1:65" s="2" customFormat="1" ht="16.5" customHeight="1">
      <c r="A130" s="32"/>
      <c r="B130" s="33"/>
      <c r="C130" s="149" t="s">
        <v>285</v>
      </c>
      <c r="D130" s="149" t="s">
        <v>177</v>
      </c>
      <c r="E130" s="150" t="s">
        <v>735</v>
      </c>
      <c r="F130" s="151" t="s">
        <v>736</v>
      </c>
      <c r="G130" s="152" t="s">
        <v>222</v>
      </c>
      <c r="H130" s="153">
        <v>130</v>
      </c>
      <c r="I130" s="154"/>
      <c r="J130" s="155">
        <f t="shared" si="20"/>
        <v>0</v>
      </c>
      <c r="K130" s="151" t="s">
        <v>181</v>
      </c>
      <c r="L130" s="37"/>
      <c r="M130" s="156" t="s">
        <v>35</v>
      </c>
      <c r="N130" s="157" t="s">
        <v>47</v>
      </c>
      <c r="O130" s="62"/>
      <c r="P130" s="158">
        <f t="shared" si="21"/>
        <v>0</v>
      </c>
      <c r="Q130" s="158">
        <v>0</v>
      </c>
      <c r="R130" s="158">
        <f t="shared" si="22"/>
        <v>0</v>
      </c>
      <c r="S130" s="158">
        <v>0</v>
      </c>
      <c r="T130" s="159">
        <f t="shared" si="2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0" t="s">
        <v>280</v>
      </c>
      <c r="AT130" s="160" t="s">
        <v>177</v>
      </c>
      <c r="AU130" s="160" t="s">
        <v>84</v>
      </c>
      <c r="AY130" s="15" t="s">
        <v>183</v>
      </c>
      <c r="BE130" s="161">
        <f t="shared" si="24"/>
        <v>0</v>
      </c>
      <c r="BF130" s="161">
        <f t="shared" si="25"/>
        <v>0</v>
      </c>
      <c r="BG130" s="161">
        <f t="shared" si="26"/>
        <v>0</v>
      </c>
      <c r="BH130" s="161">
        <f t="shared" si="27"/>
        <v>0</v>
      </c>
      <c r="BI130" s="161">
        <f t="shared" si="28"/>
        <v>0</v>
      </c>
      <c r="BJ130" s="15" t="s">
        <v>84</v>
      </c>
      <c r="BK130" s="161">
        <f t="shared" si="29"/>
        <v>0</v>
      </c>
      <c r="BL130" s="15" t="s">
        <v>280</v>
      </c>
      <c r="BM130" s="160" t="s">
        <v>905</v>
      </c>
    </row>
    <row r="131" spans="1:65" s="2" customFormat="1" ht="16.5" customHeight="1">
      <c r="A131" s="32"/>
      <c r="B131" s="33"/>
      <c r="C131" s="149" t="s">
        <v>415</v>
      </c>
      <c r="D131" s="149" t="s">
        <v>177</v>
      </c>
      <c r="E131" s="150" t="s">
        <v>906</v>
      </c>
      <c r="F131" s="151" t="s">
        <v>907</v>
      </c>
      <c r="G131" s="152" t="s">
        <v>222</v>
      </c>
      <c r="H131" s="153">
        <v>2</v>
      </c>
      <c r="I131" s="154"/>
      <c r="J131" s="155">
        <f t="shared" si="20"/>
        <v>0</v>
      </c>
      <c r="K131" s="151" t="s">
        <v>181</v>
      </c>
      <c r="L131" s="37"/>
      <c r="M131" s="156" t="s">
        <v>35</v>
      </c>
      <c r="N131" s="157" t="s">
        <v>47</v>
      </c>
      <c r="O131" s="62"/>
      <c r="P131" s="158">
        <f t="shared" si="21"/>
        <v>0</v>
      </c>
      <c r="Q131" s="158">
        <v>0</v>
      </c>
      <c r="R131" s="158">
        <f t="shared" si="22"/>
        <v>0</v>
      </c>
      <c r="S131" s="158">
        <v>0</v>
      </c>
      <c r="T131" s="159">
        <f t="shared" si="2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0" t="s">
        <v>280</v>
      </c>
      <c r="AT131" s="160" t="s">
        <v>177</v>
      </c>
      <c r="AU131" s="160" t="s">
        <v>84</v>
      </c>
      <c r="AY131" s="15" t="s">
        <v>183</v>
      </c>
      <c r="BE131" s="161">
        <f t="shared" si="24"/>
        <v>0</v>
      </c>
      <c r="BF131" s="161">
        <f t="shared" si="25"/>
        <v>0</v>
      </c>
      <c r="BG131" s="161">
        <f t="shared" si="26"/>
        <v>0</v>
      </c>
      <c r="BH131" s="161">
        <f t="shared" si="27"/>
        <v>0</v>
      </c>
      <c r="BI131" s="161">
        <f t="shared" si="28"/>
        <v>0</v>
      </c>
      <c r="BJ131" s="15" t="s">
        <v>84</v>
      </c>
      <c r="BK131" s="161">
        <f t="shared" si="29"/>
        <v>0</v>
      </c>
      <c r="BL131" s="15" t="s">
        <v>280</v>
      </c>
      <c r="BM131" s="160" t="s">
        <v>908</v>
      </c>
    </row>
    <row r="132" spans="1:65" s="2" customFormat="1" ht="16.5" customHeight="1">
      <c r="A132" s="32"/>
      <c r="B132" s="33"/>
      <c r="C132" s="149" t="s">
        <v>240</v>
      </c>
      <c r="D132" s="149" t="s">
        <v>177</v>
      </c>
      <c r="E132" s="150" t="s">
        <v>909</v>
      </c>
      <c r="F132" s="151" t="s">
        <v>910</v>
      </c>
      <c r="G132" s="152" t="s">
        <v>740</v>
      </c>
      <c r="H132" s="153">
        <v>60</v>
      </c>
      <c r="I132" s="154"/>
      <c r="J132" s="155">
        <f t="shared" si="20"/>
        <v>0</v>
      </c>
      <c r="K132" s="151" t="s">
        <v>181</v>
      </c>
      <c r="L132" s="37"/>
      <c r="M132" s="156" t="s">
        <v>35</v>
      </c>
      <c r="N132" s="157" t="s">
        <v>47</v>
      </c>
      <c r="O132" s="62"/>
      <c r="P132" s="158">
        <f t="shared" si="21"/>
        <v>0</v>
      </c>
      <c r="Q132" s="158">
        <v>0</v>
      </c>
      <c r="R132" s="158">
        <f t="shared" si="22"/>
        <v>0</v>
      </c>
      <c r="S132" s="158">
        <v>0</v>
      </c>
      <c r="T132" s="159">
        <f t="shared" si="2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0" t="s">
        <v>280</v>
      </c>
      <c r="AT132" s="160" t="s">
        <v>177</v>
      </c>
      <c r="AU132" s="160" t="s">
        <v>84</v>
      </c>
      <c r="AY132" s="15" t="s">
        <v>183</v>
      </c>
      <c r="BE132" s="161">
        <f t="shared" si="24"/>
        <v>0</v>
      </c>
      <c r="BF132" s="161">
        <f t="shared" si="25"/>
        <v>0</v>
      </c>
      <c r="BG132" s="161">
        <f t="shared" si="26"/>
        <v>0</v>
      </c>
      <c r="BH132" s="161">
        <f t="shared" si="27"/>
        <v>0</v>
      </c>
      <c r="BI132" s="161">
        <f t="shared" si="28"/>
        <v>0</v>
      </c>
      <c r="BJ132" s="15" t="s">
        <v>84</v>
      </c>
      <c r="BK132" s="161">
        <f t="shared" si="29"/>
        <v>0</v>
      </c>
      <c r="BL132" s="15" t="s">
        <v>280</v>
      </c>
      <c r="BM132" s="160" t="s">
        <v>911</v>
      </c>
    </row>
    <row r="133" spans="1:65" s="2" customFormat="1" ht="16.5" customHeight="1">
      <c r="A133" s="32"/>
      <c r="B133" s="33"/>
      <c r="C133" s="149" t="s">
        <v>423</v>
      </c>
      <c r="D133" s="149" t="s">
        <v>177</v>
      </c>
      <c r="E133" s="150" t="s">
        <v>912</v>
      </c>
      <c r="F133" s="151" t="s">
        <v>913</v>
      </c>
      <c r="G133" s="152" t="s">
        <v>222</v>
      </c>
      <c r="H133" s="153">
        <v>1</v>
      </c>
      <c r="I133" s="154"/>
      <c r="J133" s="155">
        <f t="shared" si="20"/>
        <v>0</v>
      </c>
      <c r="K133" s="151" t="s">
        <v>181</v>
      </c>
      <c r="L133" s="37"/>
      <c r="M133" s="156" t="s">
        <v>35</v>
      </c>
      <c r="N133" s="157" t="s">
        <v>47</v>
      </c>
      <c r="O133" s="62"/>
      <c r="P133" s="158">
        <f t="shared" si="21"/>
        <v>0</v>
      </c>
      <c r="Q133" s="158">
        <v>0</v>
      </c>
      <c r="R133" s="158">
        <f t="shared" si="22"/>
        <v>0</v>
      </c>
      <c r="S133" s="158">
        <v>0</v>
      </c>
      <c r="T133" s="159">
        <f t="shared" si="2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0" t="s">
        <v>280</v>
      </c>
      <c r="AT133" s="160" t="s">
        <v>177</v>
      </c>
      <c r="AU133" s="160" t="s">
        <v>84</v>
      </c>
      <c r="AY133" s="15" t="s">
        <v>183</v>
      </c>
      <c r="BE133" s="161">
        <f t="shared" si="24"/>
        <v>0</v>
      </c>
      <c r="BF133" s="161">
        <f t="shared" si="25"/>
        <v>0</v>
      </c>
      <c r="BG133" s="161">
        <f t="shared" si="26"/>
        <v>0</v>
      </c>
      <c r="BH133" s="161">
        <f t="shared" si="27"/>
        <v>0</v>
      </c>
      <c r="BI133" s="161">
        <f t="shared" si="28"/>
        <v>0</v>
      </c>
      <c r="BJ133" s="15" t="s">
        <v>84</v>
      </c>
      <c r="BK133" s="161">
        <f t="shared" si="29"/>
        <v>0</v>
      </c>
      <c r="BL133" s="15" t="s">
        <v>280</v>
      </c>
      <c r="BM133" s="160" t="s">
        <v>914</v>
      </c>
    </row>
    <row r="134" spans="1:65" s="2" customFormat="1" ht="16.5" customHeight="1">
      <c r="A134" s="32"/>
      <c r="B134" s="33"/>
      <c r="C134" s="149" t="s">
        <v>286</v>
      </c>
      <c r="D134" s="149" t="s">
        <v>177</v>
      </c>
      <c r="E134" s="150" t="s">
        <v>915</v>
      </c>
      <c r="F134" s="151" t="s">
        <v>916</v>
      </c>
      <c r="G134" s="152" t="s">
        <v>740</v>
      </c>
      <c r="H134" s="153">
        <v>6</v>
      </c>
      <c r="I134" s="154"/>
      <c r="J134" s="155">
        <f t="shared" si="20"/>
        <v>0</v>
      </c>
      <c r="K134" s="151" t="s">
        <v>181</v>
      </c>
      <c r="L134" s="37"/>
      <c r="M134" s="156" t="s">
        <v>35</v>
      </c>
      <c r="N134" s="157" t="s">
        <v>47</v>
      </c>
      <c r="O134" s="62"/>
      <c r="P134" s="158">
        <f t="shared" si="21"/>
        <v>0</v>
      </c>
      <c r="Q134" s="158">
        <v>0</v>
      </c>
      <c r="R134" s="158">
        <f t="shared" si="22"/>
        <v>0</v>
      </c>
      <c r="S134" s="158">
        <v>0</v>
      </c>
      <c r="T134" s="159">
        <f t="shared" si="2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0" t="s">
        <v>280</v>
      </c>
      <c r="AT134" s="160" t="s">
        <v>177</v>
      </c>
      <c r="AU134" s="160" t="s">
        <v>84</v>
      </c>
      <c r="AY134" s="15" t="s">
        <v>183</v>
      </c>
      <c r="BE134" s="161">
        <f t="shared" si="24"/>
        <v>0</v>
      </c>
      <c r="BF134" s="161">
        <f t="shared" si="25"/>
        <v>0</v>
      </c>
      <c r="BG134" s="161">
        <f t="shared" si="26"/>
        <v>0</v>
      </c>
      <c r="BH134" s="161">
        <f t="shared" si="27"/>
        <v>0</v>
      </c>
      <c r="BI134" s="161">
        <f t="shared" si="28"/>
        <v>0</v>
      </c>
      <c r="BJ134" s="15" t="s">
        <v>84</v>
      </c>
      <c r="BK134" s="161">
        <f t="shared" si="29"/>
        <v>0</v>
      </c>
      <c r="BL134" s="15" t="s">
        <v>280</v>
      </c>
      <c r="BM134" s="160" t="s">
        <v>917</v>
      </c>
    </row>
    <row r="135" spans="1:65" s="2" customFormat="1" ht="21.75" customHeight="1">
      <c r="A135" s="32"/>
      <c r="B135" s="33"/>
      <c r="C135" s="149" t="s">
        <v>426</v>
      </c>
      <c r="D135" s="149" t="s">
        <v>177</v>
      </c>
      <c r="E135" s="150" t="s">
        <v>918</v>
      </c>
      <c r="F135" s="151" t="s">
        <v>919</v>
      </c>
      <c r="G135" s="152" t="s">
        <v>222</v>
      </c>
      <c r="H135" s="153">
        <v>2</v>
      </c>
      <c r="I135" s="154"/>
      <c r="J135" s="155">
        <f t="shared" si="20"/>
        <v>0</v>
      </c>
      <c r="K135" s="151" t="s">
        <v>181</v>
      </c>
      <c r="L135" s="37"/>
      <c r="M135" s="156" t="s">
        <v>35</v>
      </c>
      <c r="N135" s="157" t="s">
        <v>47</v>
      </c>
      <c r="O135" s="62"/>
      <c r="P135" s="158">
        <f t="shared" si="21"/>
        <v>0</v>
      </c>
      <c r="Q135" s="158">
        <v>0</v>
      </c>
      <c r="R135" s="158">
        <f t="shared" si="22"/>
        <v>0</v>
      </c>
      <c r="S135" s="158">
        <v>0</v>
      </c>
      <c r="T135" s="159">
        <f t="shared" si="2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0" t="s">
        <v>280</v>
      </c>
      <c r="AT135" s="160" t="s">
        <v>177</v>
      </c>
      <c r="AU135" s="160" t="s">
        <v>84</v>
      </c>
      <c r="AY135" s="15" t="s">
        <v>183</v>
      </c>
      <c r="BE135" s="161">
        <f t="shared" si="24"/>
        <v>0</v>
      </c>
      <c r="BF135" s="161">
        <f t="shared" si="25"/>
        <v>0</v>
      </c>
      <c r="BG135" s="161">
        <f t="shared" si="26"/>
        <v>0</v>
      </c>
      <c r="BH135" s="161">
        <f t="shared" si="27"/>
        <v>0</v>
      </c>
      <c r="BI135" s="161">
        <f t="shared" si="28"/>
        <v>0</v>
      </c>
      <c r="BJ135" s="15" t="s">
        <v>84</v>
      </c>
      <c r="BK135" s="161">
        <f t="shared" si="29"/>
        <v>0</v>
      </c>
      <c r="BL135" s="15" t="s">
        <v>280</v>
      </c>
      <c r="BM135" s="160" t="s">
        <v>920</v>
      </c>
    </row>
    <row r="136" spans="1:65" s="11" customFormat="1" ht="25.9" customHeight="1">
      <c r="B136" s="194"/>
      <c r="C136" s="195"/>
      <c r="D136" s="196" t="s">
        <v>75</v>
      </c>
      <c r="E136" s="197" t="s">
        <v>921</v>
      </c>
      <c r="F136" s="197" t="s">
        <v>922</v>
      </c>
      <c r="G136" s="195"/>
      <c r="H136" s="195"/>
      <c r="I136" s="198"/>
      <c r="J136" s="199">
        <f>BK136</f>
        <v>0</v>
      </c>
      <c r="K136" s="195"/>
      <c r="L136" s="200"/>
      <c r="M136" s="201"/>
      <c r="N136" s="202"/>
      <c r="O136" s="202"/>
      <c r="P136" s="203">
        <f>SUM(P137:P146)</f>
        <v>0</v>
      </c>
      <c r="Q136" s="202"/>
      <c r="R136" s="203">
        <f>SUM(R137:R146)</f>
        <v>0</v>
      </c>
      <c r="S136" s="202"/>
      <c r="T136" s="204">
        <f>SUM(T137:T146)</f>
        <v>0</v>
      </c>
      <c r="AR136" s="205" t="s">
        <v>84</v>
      </c>
      <c r="AT136" s="206" t="s">
        <v>75</v>
      </c>
      <c r="AU136" s="206" t="s">
        <v>76</v>
      </c>
      <c r="AY136" s="205" t="s">
        <v>183</v>
      </c>
      <c r="BK136" s="207">
        <f>SUM(BK137:BK146)</f>
        <v>0</v>
      </c>
    </row>
    <row r="137" spans="1:65" s="2" customFormat="1" ht="24">
      <c r="A137" s="32"/>
      <c r="B137" s="33"/>
      <c r="C137" s="149" t="s">
        <v>244</v>
      </c>
      <c r="D137" s="149" t="s">
        <v>177</v>
      </c>
      <c r="E137" s="150" t="s">
        <v>923</v>
      </c>
      <c r="F137" s="151" t="s">
        <v>924</v>
      </c>
      <c r="G137" s="152" t="s">
        <v>222</v>
      </c>
      <c r="H137" s="153">
        <v>4</v>
      </c>
      <c r="I137" s="154"/>
      <c r="J137" s="155">
        <f t="shared" ref="J137:J146" si="30">ROUND(I137*H137,2)</f>
        <v>0</v>
      </c>
      <c r="K137" s="151" t="s">
        <v>181</v>
      </c>
      <c r="L137" s="37"/>
      <c r="M137" s="156" t="s">
        <v>35</v>
      </c>
      <c r="N137" s="157" t="s">
        <v>47</v>
      </c>
      <c r="O137" s="62"/>
      <c r="P137" s="158">
        <f t="shared" ref="P137:P146" si="31">O137*H137</f>
        <v>0</v>
      </c>
      <c r="Q137" s="158">
        <v>0</v>
      </c>
      <c r="R137" s="158">
        <f t="shared" ref="R137:R146" si="32">Q137*H137</f>
        <v>0</v>
      </c>
      <c r="S137" s="158">
        <v>0</v>
      </c>
      <c r="T137" s="159">
        <f t="shared" ref="T137:T146" si="33"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0" t="s">
        <v>182</v>
      </c>
      <c r="AT137" s="160" t="s">
        <v>177</v>
      </c>
      <c r="AU137" s="160" t="s">
        <v>84</v>
      </c>
      <c r="AY137" s="15" t="s">
        <v>183</v>
      </c>
      <c r="BE137" s="161">
        <f t="shared" ref="BE137:BE146" si="34">IF(N137="základní",J137,0)</f>
        <v>0</v>
      </c>
      <c r="BF137" s="161">
        <f t="shared" ref="BF137:BF146" si="35">IF(N137="snížená",J137,0)</f>
        <v>0</v>
      </c>
      <c r="BG137" s="161">
        <f t="shared" ref="BG137:BG146" si="36">IF(N137="zákl. přenesená",J137,0)</f>
        <v>0</v>
      </c>
      <c r="BH137" s="161">
        <f t="shared" ref="BH137:BH146" si="37">IF(N137="sníž. přenesená",J137,0)</f>
        <v>0</v>
      </c>
      <c r="BI137" s="161">
        <f t="shared" ref="BI137:BI146" si="38">IF(N137="nulová",J137,0)</f>
        <v>0</v>
      </c>
      <c r="BJ137" s="15" t="s">
        <v>84</v>
      </c>
      <c r="BK137" s="161">
        <f t="shared" ref="BK137:BK146" si="39">ROUND(I137*H137,2)</f>
        <v>0</v>
      </c>
      <c r="BL137" s="15" t="s">
        <v>182</v>
      </c>
      <c r="BM137" s="160" t="s">
        <v>925</v>
      </c>
    </row>
    <row r="138" spans="1:65" s="2" customFormat="1" ht="60">
      <c r="A138" s="32"/>
      <c r="B138" s="33"/>
      <c r="C138" s="149" t="s">
        <v>429</v>
      </c>
      <c r="D138" s="149" t="s">
        <v>177</v>
      </c>
      <c r="E138" s="150" t="s">
        <v>926</v>
      </c>
      <c r="F138" s="151" t="s">
        <v>927</v>
      </c>
      <c r="G138" s="152" t="s">
        <v>222</v>
      </c>
      <c r="H138" s="153">
        <v>4</v>
      </c>
      <c r="I138" s="154"/>
      <c r="J138" s="155">
        <f t="shared" si="30"/>
        <v>0</v>
      </c>
      <c r="K138" s="151" t="s">
        <v>181</v>
      </c>
      <c r="L138" s="37"/>
      <c r="M138" s="156" t="s">
        <v>35</v>
      </c>
      <c r="N138" s="157" t="s">
        <v>47</v>
      </c>
      <c r="O138" s="62"/>
      <c r="P138" s="158">
        <f t="shared" si="31"/>
        <v>0</v>
      </c>
      <c r="Q138" s="158">
        <v>0</v>
      </c>
      <c r="R138" s="158">
        <f t="shared" si="32"/>
        <v>0</v>
      </c>
      <c r="S138" s="158">
        <v>0</v>
      </c>
      <c r="T138" s="159">
        <f t="shared" si="3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0" t="s">
        <v>182</v>
      </c>
      <c r="AT138" s="160" t="s">
        <v>177</v>
      </c>
      <c r="AU138" s="160" t="s">
        <v>84</v>
      </c>
      <c r="AY138" s="15" t="s">
        <v>183</v>
      </c>
      <c r="BE138" s="161">
        <f t="shared" si="34"/>
        <v>0</v>
      </c>
      <c r="BF138" s="161">
        <f t="shared" si="35"/>
        <v>0</v>
      </c>
      <c r="BG138" s="161">
        <f t="shared" si="36"/>
        <v>0</v>
      </c>
      <c r="BH138" s="161">
        <f t="shared" si="37"/>
        <v>0</v>
      </c>
      <c r="BI138" s="161">
        <f t="shared" si="38"/>
        <v>0</v>
      </c>
      <c r="BJ138" s="15" t="s">
        <v>84</v>
      </c>
      <c r="BK138" s="161">
        <f t="shared" si="39"/>
        <v>0</v>
      </c>
      <c r="BL138" s="15" t="s">
        <v>182</v>
      </c>
      <c r="BM138" s="160" t="s">
        <v>928</v>
      </c>
    </row>
    <row r="139" spans="1:65" s="2" customFormat="1" ht="24">
      <c r="A139" s="32"/>
      <c r="B139" s="33"/>
      <c r="C139" s="149" t="s">
        <v>247</v>
      </c>
      <c r="D139" s="149" t="s">
        <v>177</v>
      </c>
      <c r="E139" s="150" t="s">
        <v>929</v>
      </c>
      <c r="F139" s="151" t="s">
        <v>930</v>
      </c>
      <c r="G139" s="152" t="s">
        <v>222</v>
      </c>
      <c r="H139" s="153">
        <v>4</v>
      </c>
      <c r="I139" s="154"/>
      <c r="J139" s="155">
        <f t="shared" si="30"/>
        <v>0</v>
      </c>
      <c r="K139" s="151" t="s">
        <v>181</v>
      </c>
      <c r="L139" s="37"/>
      <c r="M139" s="156" t="s">
        <v>35</v>
      </c>
      <c r="N139" s="157" t="s">
        <v>47</v>
      </c>
      <c r="O139" s="62"/>
      <c r="P139" s="158">
        <f t="shared" si="31"/>
        <v>0</v>
      </c>
      <c r="Q139" s="158">
        <v>0</v>
      </c>
      <c r="R139" s="158">
        <f t="shared" si="32"/>
        <v>0</v>
      </c>
      <c r="S139" s="158">
        <v>0</v>
      </c>
      <c r="T139" s="159">
        <f t="shared" si="3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0" t="s">
        <v>182</v>
      </c>
      <c r="AT139" s="160" t="s">
        <v>177</v>
      </c>
      <c r="AU139" s="160" t="s">
        <v>84</v>
      </c>
      <c r="AY139" s="15" t="s">
        <v>183</v>
      </c>
      <c r="BE139" s="161">
        <f t="shared" si="34"/>
        <v>0</v>
      </c>
      <c r="BF139" s="161">
        <f t="shared" si="35"/>
        <v>0</v>
      </c>
      <c r="BG139" s="161">
        <f t="shared" si="36"/>
        <v>0</v>
      </c>
      <c r="BH139" s="161">
        <f t="shared" si="37"/>
        <v>0</v>
      </c>
      <c r="BI139" s="161">
        <f t="shared" si="38"/>
        <v>0</v>
      </c>
      <c r="BJ139" s="15" t="s">
        <v>84</v>
      </c>
      <c r="BK139" s="161">
        <f t="shared" si="39"/>
        <v>0</v>
      </c>
      <c r="BL139" s="15" t="s">
        <v>182</v>
      </c>
      <c r="BM139" s="160" t="s">
        <v>931</v>
      </c>
    </row>
    <row r="140" spans="1:65" s="2" customFormat="1" ht="24">
      <c r="A140" s="32"/>
      <c r="B140" s="33"/>
      <c r="C140" s="149" t="s">
        <v>432</v>
      </c>
      <c r="D140" s="149" t="s">
        <v>177</v>
      </c>
      <c r="E140" s="150" t="s">
        <v>932</v>
      </c>
      <c r="F140" s="151" t="s">
        <v>933</v>
      </c>
      <c r="G140" s="152" t="s">
        <v>222</v>
      </c>
      <c r="H140" s="153">
        <v>1</v>
      </c>
      <c r="I140" s="154"/>
      <c r="J140" s="155">
        <f t="shared" si="30"/>
        <v>0</v>
      </c>
      <c r="K140" s="151" t="s">
        <v>181</v>
      </c>
      <c r="L140" s="37"/>
      <c r="M140" s="156" t="s">
        <v>35</v>
      </c>
      <c r="N140" s="157" t="s">
        <v>47</v>
      </c>
      <c r="O140" s="62"/>
      <c r="P140" s="158">
        <f t="shared" si="31"/>
        <v>0</v>
      </c>
      <c r="Q140" s="158">
        <v>0</v>
      </c>
      <c r="R140" s="158">
        <f t="shared" si="32"/>
        <v>0</v>
      </c>
      <c r="S140" s="158">
        <v>0</v>
      </c>
      <c r="T140" s="159">
        <f t="shared" si="3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0" t="s">
        <v>182</v>
      </c>
      <c r="AT140" s="160" t="s">
        <v>177</v>
      </c>
      <c r="AU140" s="160" t="s">
        <v>84</v>
      </c>
      <c r="AY140" s="15" t="s">
        <v>183</v>
      </c>
      <c r="BE140" s="161">
        <f t="shared" si="34"/>
        <v>0</v>
      </c>
      <c r="BF140" s="161">
        <f t="shared" si="35"/>
        <v>0</v>
      </c>
      <c r="BG140" s="161">
        <f t="shared" si="36"/>
        <v>0</v>
      </c>
      <c r="BH140" s="161">
        <f t="shared" si="37"/>
        <v>0</v>
      </c>
      <c r="BI140" s="161">
        <f t="shared" si="38"/>
        <v>0</v>
      </c>
      <c r="BJ140" s="15" t="s">
        <v>84</v>
      </c>
      <c r="BK140" s="161">
        <f t="shared" si="39"/>
        <v>0</v>
      </c>
      <c r="BL140" s="15" t="s">
        <v>182</v>
      </c>
      <c r="BM140" s="160" t="s">
        <v>934</v>
      </c>
    </row>
    <row r="141" spans="1:65" s="2" customFormat="1" ht="48">
      <c r="A141" s="32"/>
      <c r="B141" s="33"/>
      <c r="C141" s="149" t="s">
        <v>251</v>
      </c>
      <c r="D141" s="149" t="s">
        <v>177</v>
      </c>
      <c r="E141" s="150" t="s">
        <v>935</v>
      </c>
      <c r="F141" s="151" t="s">
        <v>936</v>
      </c>
      <c r="G141" s="152" t="s">
        <v>222</v>
      </c>
      <c r="H141" s="153">
        <v>1</v>
      </c>
      <c r="I141" s="154"/>
      <c r="J141" s="155">
        <f t="shared" si="30"/>
        <v>0</v>
      </c>
      <c r="K141" s="151" t="s">
        <v>181</v>
      </c>
      <c r="L141" s="37"/>
      <c r="M141" s="156" t="s">
        <v>35</v>
      </c>
      <c r="N141" s="157" t="s">
        <v>47</v>
      </c>
      <c r="O141" s="62"/>
      <c r="P141" s="158">
        <f t="shared" si="31"/>
        <v>0</v>
      </c>
      <c r="Q141" s="158">
        <v>0</v>
      </c>
      <c r="R141" s="158">
        <f t="shared" si="32"/>
        <v>0</v>
      </c>
      <c r="S141" s="158">
        <v>0</v>
      </c>
      <c r="T141" s="159">
        <f t="shared" si="3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0" t="s">
        <v>182</v>
      </c>
      <c r="AT141" s="160" t="s">
        <v>177</v>
      </c>
      <c r="AU141" s="160" t="s">
        <v>84</v>
      </c>
      <c r="AY141" s="15" t="s">
        <v>183</v>
      </c>
      <c r="BE141" s="161">
        <f t="shared" si="34"/>
        <v>0</v>
      </c>
      <c r="BF141" s="161">
        <f t="shared" si="35"/>
        <v>0</v>
      </c>
      <c r="BG141" s="161">
        <f t="shared" si="36"/>
        <v>0</v>
      </c>
      <c r="BH141" s="161">
        <f t="shared" si="37"/>
        <v>0</v>
      </c>
      <c r="BI141" s="161">
        <f t="shared" si="38"/>
        <v>0</v>
      </c>
      <c r="BJ141" s="15" t="s">
        <v>84</v>
      </c>
      <c r="BK141" s="161">
        <f t="shared" si="39"/>
        <v>0</v>
      </c>
      <c r="BL141" s="15" t="s">
        <v>182</v>
      </c>
      <c r="BM141" s="160" t="s">
        <v>937</v>
      </c>
    </row>
    <row r="142" spans="1:65" s="2" customFormat="1" ht="24">
      <c r="A142" s="32"/>
      <c r="B142" s="33"/>
      <c r="C142" s="149" t="s">
        <v>435</v>
      </c>
      <c r="D142" s="149" t="s">
        <v>177</v>
      </c>
      <c r="E142" s="150" t="s">
        <v>938</v>
      </c>
      <c r="F142" s="151" t="s">
        <v>939</v>
      </c>
      <c r="G142" s="152" t="s">
        <v>222</v>
      </c>
      <c r="H142" s="153">
        <v>1</v>
      </c>
      <c r="I142" s="154"/>
      <c r="J142" s="155">
        <f t="shared" si="30"/>
        <v>0</v>
      </c>
      <c r="K142" s="151" t="s">
        <v>181</v>
      </c>
      <c r="L142" s="37"/>
      <c r="M142" s="156" t="s">
        <v>35</v>
      </c>
      <c r="N142" s="157" t="s">
        <v>47</v>
      </c>
      <c r="O142" s="62"/>
      <c r="P142" s="158">
        <f t="shared" si="31"/>
        <v>0</v>
      </c>
      <c r="Q142" s="158">
        <v>0</v>
      </c>
      <c r="R142" s="158">
        <f t="shared" si="32"/>
        <v>0</v>
      </c>
      <c r="S142" s="158">
        <v>0</v>
      </c>
      <c r="T142" s="159">
        <f t="shared" si="3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0" t="s">
        <v>182</v>
      </c>
      <c r="AT142" s="160" t="s">
        <v>177</v>
      </c>
      <c r="AU142" s="160" t="s">
        <v>84</v>
      </c>
      <c r="AY142" s="15" t="s">
        <v>183</v>
      </c>
      <c r="BE142" s="161">
        <f t="shared" si="34"/>
        <v>0</v>
      </c>
      <c r="BF142" s="161">
        <f t="shared" si="35"/>
        <v>0</v>
      </c>
      <c r="BG142" s="161">
        <f t="shared" si="36"/>
        <v>0</v>
      </c>
      <c r="BH142" s="161">
        <f t="shared" si="37"/>
        <v>0</v>
      </c>
      <c r="BI142" s="161">
        <f t="shared" si="38"/>
        <v>0</v>
      </c>
      <c r="BJ142" s="15" t="s">
        <v>84</v>
      </c>
      <c r="BK142" s="161">
        <f t="shared" si="39"/>
        <v>0</v>
      </c>
      <c r="BL142" s="15" t="s">
        <v>182</v>
      </c>
      <c r="BM142" s="160" t="s">
        <v>940</v>
      </c>
    </row>
    <row r="143" spans="1:65" s="2" customFormat="1" ht="24">
      <c r="A143" s="32"/>
      <c r="B143" s="33"/>
      <c r="C143" s="149" t="s">
        <v>254</v>
      </c>
      <c r="D143" s="149" t="s">
        <v>177</v>
      </c>
      <c r="E143" s="150" t="s">
        <v>941</v>
      </c>
      <c r="F143" s="151" t="s">
        <v>942</v>
      </c>
      <c r="G143" s="152" t="s">
        <v>222</v>
      </c>
      <c r="H143" s="153">
        <v>1</v>
      </c>
      <c r="I143" s="154"/>
      <c r="J143" s="155">
        <f t="shared" si="30"/>
        <v>0</v>
      </c>
      <c r="K143" s="151" t="s">
        <v>181</v>
      </c>
      <c r="L143" s="37"/>
      <c r="M143" s="156" t="s">
        <v>35</v>
      </c>
      <c r="N143" s="157" t="s">
        <v>47</v>
      </c>
      <c r="O143" s="62"/>
      <c r="P143" s="158">
        <f t="shared" si="31"/>
        <v>0</v>
      </c>
      <c r="Q143" s="158">
        <v>0</v>
      </c>
      <c r="R143" s="158">
        <f t="shared" si="32"/>
        <v>0</v>
      </c>
      <c r="S143" s="158">
        <v>0</v>
      </c>
      <c r="T143" s="159">
        <f t="shared" si="3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0" t="s">
        <v>182</v>
      </c>
      <c r="AT143" s="160" t="s">
        <v>177</v>
      </c>
      <c r="AU143" s="160" t="s">
        <v>84</v>
      </c>
      <c r="AY143" s="15" t="s">
        <v>183</v>
      </c>
      <c r="BE143" s="161">
        <f t="shared" si="34"/>
        <v>0</v>
      </c>
      <c r="BF143" s="161">
        <f t="shared" si="35"/>
        <v>0</v>
      </c>
      <c r="BG143" s="161">
        <f t="shared" si="36"/>
        <v>0</v>
      </c>
      <c r="BH143" s="161">
        <f t="shared" si="37"/>
        <v>0</v>
      </c>
      <c r="BI143" s="161">
        <f t="shared" si="38"/>
        <v>0</v>
      </c>
      <c r="BJ143" s="15" t="s">
        <v>84</v>
      </c>
      <c r="BK143" s="161">
        <f t="shared" si="39"/>
        <v>0</v>
      </c>
      <c r="BL143" s="15" t="s">
        <v>182</v>
      </c>
      <c r="BM143" s="160" t="s">
        <v>943</v>
      </c>
    </row>
    <row r="144" spans="1:65" s="2" customFormat="1" ht="66.75" customHeight="1">
      <c r="A144" s="32"/>
      <c r="B144" s="33"/>
      <c r="C144" s="149" t="s">
        <v>440</v>
      </c>
      <c r="D144" s="149" t="s">
        <v>177</v>
      </c>
      <c r="E144" s="150" t="s">
        <v>659</v>
      </c>
      <c r="F144" s="151" t="s">
        <v>660</v>
      </c>
      <c r="G144" s="152" t="s">
        <v>222</v>
      </c>
      <c r="H144" s="153">
        <v>2</v>
      </c>
      <c r="I144" s="154"/>
      <c r="J144" s="155">
        <f t="shared" si="30"/>
        <v>0</v>
      </c>
      <c r="K144" s="151" t="s">
        <v>181</v>
      </c>
      <c r="L144" s="37"/>
      <c r="M144" s="156" t="s">
        <v>35</v>
      </c>
      <c r="N144" s="157" t="s">
        <v>47</v>
      </c>
      <c r="O144" s="62"/>
      <c r="P144" s="158">
        <f t="shared" si="31"/>
        <v>0</v>
      </c>
      <c r="Q144" s="158">
        <v>0</v>
      </c>
      <c r="R144" s="158">
        <f t="shared" si="32"/>
        <v>0</v>
      </c>
      <c r="S144" s="158">
        <v>0</v>
      </c>
      <c r="T144" s="159">
        <f t="shared" si="3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0" t="s">
        <v>182</v>
      </c>
      <c r="AT144" s="160" t="s">
        <v>177</v>
      </c>
      <c r="AU144" s="160" t="s">
        <v>84</v>
      </c>
      <c r="AY144" s="15" t="s">
        <v>183</v>
      </c>
      <c r="BE144" s="161">
        <f t="shared" si="34"/>
        <v>0</v>
      </c>
      <c r="BF144" s="161">
        <f t="shared" si="35"/>
        <v>0</v>
      </c>
      <c r="BG144" s="161">
        <f t="shared" si="36"/>
        <v>0</v>
      </c>
      <c r="BH144" s="161">
        <f t="shared" si="37"/>
        <v>0</v>
      </c>
      <c r="BI144" s="161">
        <f t="shared" si="38"/>
        <v>0</v>
      </c>
      <c r="BJ144" s="15" t="s">
        <v>84</v>
      </c>
      <c r="BK144" s="161">
        <f t="shared" si="39"/>
        <v>0</v>
      </c>
      <c r="BL144" s="15" t="s">
        <v>182</v>
      </c>
      <c r="BM144" s="160" t="s">
        <v>944</v>
      </c>
    </row>
    <row r="145" spans="1:65" s="2" customFormat="1" ht="60">
      <c r="A145" s="32"/>
      <c r="B145" s="33"/>
      <c r="C145" s="149" t="s">
        <v>258</v>
      </c>
      <c r="D145" s="149" t="s">
        <v>177</v>
      </c>
      <c r="E145" s="150" t="s">
        <v>945</v>
      </c>
      <c r="F145" s="151" t="s">
        <v>946</v>
      </c>
      <c r="G145" s="152" t="s">
        <v>208</v>
      </c>
      <c r="H145" s="153">
        <v>6</v>
      </c>
      <c r="I145" s="154"/>
      <c r="J145" s="155">
        <f t="shared" si="30"/>
        <v>0</v>
      </c>
      <c r="K145" s="151" t="s">
        <v>181</v>
      </c>
      <c r="L145" s="37"/>
      <c r="M145" s="156" t="s">
        <v>35</v>
      </c>
      <c r="N145" s="157" t="s">
        <v>47</v>
      </c>
      <c r="O145" s="62"/>
      <c r="P145" s="158">
        <f t="shared" si="31"/>
        <v>0</v>
      </c>
      <c r="Q145" s="158">
        <v>0</v>
      </c>
      <c r="R145" s="158">
        <f t="shared" si="32"/>
        <v>0</v>
      </c>
      <c r="S145" s="158">
        <v>0</v>
      </c>
      <c r="T145" s="159">
        <f t="shared" si="3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0" t="s">
        <v>182</v>
      </c>
      <c r="AT145" s="160" t="s">
        <v>177</v>
      </c>
      <c r="AU145" s="160" t="s">
        <v>84</v>
      </c>
      <c r="AY145" s="15" t="s">
        <v>183</v>
      </c>
      <c r="BE145" s="161">
        <f t="shared" si="34"/>
        <v>0</v>
      </c>
      <c r="BF145" s="161">
        <f t="shared" si="35"/>
        <v>0</v>
      </c>
      <c r="BG145" s="161">
        <f t="shared" si="36"/>
        <v>0</v>
      </c>
      <c r="BH145" s="161">
        <f t="shared" si="37"/>
        <v>0</v>
      </c>
      <c r="BI145" s="161">
        <f t="shared" si="38"/>
        <v>0</v>
      </c>
      <c r="BJ145" s="15" t="s">
        <v>84</v>
      </c>
      <c r="BK145" s="161">
        <f t="shared" si="39"/>
        <v>0</v>
      </c>
      <c r="BL145" s="15" t="s">
        <v>182</v>
      </c>
      <c r="BM145" s="160" t="s">
        <v>947</v>
      </c>
    </row>
    <row r="146" spans="1:65" s="2" customFormat="1" ht="66.75" customHeight="1">
      <c r="A146" s="32"/>
      <c r="B146" s="33"/>
      <c r="C146" s="149" t="s">
        <v>948</v>
      </c>
      <c r="D146" s="149" t="s">
        <v>177</v>
      </c>
      <c r="E146" s="150" t="s">
        <v>456</v>
      </c>
      <c r="F146" s="151" t="s">
        <v>457</v>
      </c>
      <c r="G146" s="152" t="s">
        <v>208</v>
      </c>
      <c r="H146" s="153">
        <v>2</v>
      </c>
      <c r="I146" s="154"/>
      <c r="J146" s="155">
        <f t="shared" si="30"/>
        <v>0</v>
      </c>
      <c r="K146" s="151" t="s">
        <v>181</v>
      </c>
      <c r="L146" s="37"/>
      <c r="M146" s="156" t="s">
        <v>35</v>
      </c>
      <c r="N146" s="157" t="s">
        <v>47</v>
      </c>
      <c r="O146" s="62"/>
      <c r="P146" s="158">
        <f t="shared" si="31"/>
        <v>0</v>
      </c>
      <c r="Q146" s="158">
        <v>0</v>
      </c>
      <c r="R146" s="158">
        <f t="shared" si="32"/>
        <v>0</v>
      </c>
      <c r="S146" s="158">
        <v>0</v>
      </c>
      <c r="T146" s="159">
        <f t="shared" si="3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0" t="s">
        <v>182</v>
      </c>
      <c r="AT146" s="160" t="s">
        <v>177</v>
      </c>
      <c r="AU146" s="160" t="s">
        <v>84</v>
      </c>
      <c r="AY146" s="15" t="s">
        <v>183</v>
      </c>
      <c r="BE146" s="161">
        <f t="shared" si="34"/>
        <v>0</v>
      </c>
      <c r="BF146" s="161">
        <f t="shared" si="35"/>
        <v>0</v>
      </c>
      <c r="BG146" s="161">
        <f t="shared" si="36"/>
        <v>0</v>
      </c>
      <c r="BH146" s="161">
        <f t="shared" si="37"/>
        <v>0</v>
      </c>
      <c r="BI146" s="161">
        <f t="shared" si="38"/>
        <v>0</v>
      </c>
      <c r="BJ146" s="15" t="s">
        <v>84</v>
      </c>
      <c r="BK146" s="161">
        <f t="shared" si="39"/>
        <v>0</v>
      </c>
      <c r="BL146" s="15" t="s">
        <v>182</v>
      </c>
      <c r="BM146" s="160" t="s">
        <v>949</v>
      </c>
    </row>
    <row r="147" spans="1:65" s="11" customFormat="1" ht="25.9" customHeight="1">
      <c r="B147" s="194"/>
      <c r="C147" s="195"/>
      <c r="D147" s="196" t="s">
        <v>75</v>
      </c>
      <c r="E147" s="197" t="s">
        <v>950</v>
      </c>
      <c r="F147" s="197" t="s">
        <v>783</v>
      </c>
      <c r="G147" s="195"/>
      <c r="H147" s="195"/>
      <c r="I147" s="198"/>
      <c r="J147" s="199">
        <f>BK147</f>
        <v>0</v>
      </c>
      <c r="K147" s="195"/>
      <c r="L147" s="200"/>
      <c r="M147" s="201"/>
      <c r="N147" s="202"/>
      <c r="O147" s="202"/>
      <c r="P147" s="203">
        <f>SUM(P148:P153)</f>
        <v>0</v>
      </c>
      <c r="Q147" s="202"/>
      <c r="R147" s="203">
        <f>SUM(R148:R153)</f>
        <v>0</v>
      </c>
      <c r="S147" s="202"/>
      <c r="T147" s="204">
        <f>SUM(T148:T153)</f>
        <v>0</v>
      </c>
      <c r="AR147" s="205" t="s">
        <v>84</v>
      </c>
      <c r="AT147" s="206" t="s">
        <v>75</v>
      </c>
      <c r="AU147" s="206" t="s">
        <v>76</v>
      </c>
      <c r="AY147" s="205" t="s">
        <v>183</v>
      </c>
      <c r="BK147" s="207">
        <f>SUM(BK148:BK153)</f>
        <v>0</v>
      </c>
    </row>
    <row r="148" spans="1:65" s="2" customFormat="1" ht="21.75" customHeight="1">
      <c r="A148" s="32"/>
      <c r="B148" s="33"/>
      <c r="C148" s="149" t="s">
        <v>261</v>
      </c>
      <c r="D148" s="149" t="s">
        <v>177</v>
      </c>
      <c r="E148" s="150" t="s">
        <v>951</v>
      </c>
      <c r="F148" s="151" t="s">
        <v>952</v>
      </c>
      <c r="G148" s="152" t="s">
        <v>666</v>
      </c>
      <c r="H148" s="187"/>
      <c r="I148" s="154"/>
      <c r="J148" s="155">
        <f>ROUND(I148*H148,2)</f>
        <v>0</v>
      </c>
      <c r="K148" s="151" t="s">
        <v>181</v>
      </c>
      <c r="L148" s="37"/>
      <c r="M148" s="156" t="s">
        <v>35</v>
      </c>
      <c r="N148" s="157" t="s">
        <v>47</v>
      </c>
      <c r="O148" s="62"/>
      <c r="P148" s="158">
        <f>O148*H148</f>
        <v>0</v>
      </c>
      <c r="Q148" s="158">
        <v>0</v>
      </c>
      <c r="R148" s="158">
        <f>Q148*H148</f>
        <v>0</v>
      </c>
      <c r="S148" s="158">
        <v>0</v>
      </c>
      <c r="T148" s="159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0" t="s">
        <v>182</v>
      </c>
      <c r="AT148" s="160" t="s">
        <v>177</v>
      </c>
      <c r="AU148" s="160" t="s">
        <v>84</v>
      </c>
      <c r="AY148" s="15" t="s">
        <v>183</v>
      </c>
      <c r="BE148" s="161">
        <f>IF(N148="základní",J148,0)</f>
        <v>0</v>
      </c>
      <c r="BF148" s="161">
        <f>IF(N148="snížená",J148,0)</f>
        <v>0</v>
      </c>
      <c r="BG148" s="161">
        <f>IF(N148="zákl. přenesená",J148,0)</f>
        <v>0</v>
      </c>
      <c r="BH148" s="161">
        <f>IF(N148="sníž. přenesená",J148,0)</f>
        <v>0</v>
      </c>
      <c r="BI148" s="161">
        <f>IF(N148="nulová",J148,0)</f>
        <v>0</v>
      </c>
      <c r="BJ148" s="15" t="s">
        <v>84</v>
      </c>
      <c r="BK148" s="161">
        <f>ROUND(I148*H148,2)</f>
        <v>0</v>
      </c>
      <c r="BL148" s="15" t="s">
        <v>182</v>
      </c>
      <c r="BM148" s="160" t="s">
        <v>953</v>
      </c>
    </row>
    <row r="149" spans="1:65" s="2" customFormat="1" ht="19.5">
      <c r="A149" s="32"/>
      <c r="B149" s="33"/>
      <c r="C149" s="34"/>
      <c r="D149" s="172" t="s">
        <v>228</v>
      </c>
      <c r="E149" s="34"/>
      <c r="F149" s="173" t="s">
        <v>954</v>
      </c>
      <c r="G149" s="34"/>
      <c r="H149" s="34"/>
      <c r="I149" s="174"/>
      <c r="J149" s="34"/>
      <c r="K149" s="34"/>
      <c r="L149" s="37"/>
      <c r="M149" s="175"/>
      <c r="N149" s="176"/>
      <c r="O149" s="62"/>
      <c r="P149" s="62"/>
      <c r="Q149" s="62"/>
      <c r="R149" s="62"/>
      <c r="S149" s="62"/>
      <c r="T149" s="63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228</v>
      </c>
      <c r="AU149" s="15" t="s">
        <v>84</v>
      </c>
    </row>
    <row r="150" spans="1:65" s="2" customFormat="1" ht="48">
      <c r="A150" s="32"/>
      <c r="B150" s="33"/>
      <c r="C150" s="149" t="s">
        <v>955</v>
      </c>
      <c r="D150" s="149" t="s">
        <v>177</v>
      </c>
      <c r="E150" s="150" t="s">
        <v>788</v>
      </c>
      <c r="F150" s="151" t="s">
        <v>789</v>
      </c>
      <c r="G150" s="152" t="s">
        <v>666</v>
      </c>
      <c r="H150" s="187"/>
      <c r="I150" s="154"/>
      <c r="J150" s="155">
        <f>ROUND(I150*H150,2)</f>
        <v>0</v>
      </c>
      <c r="K150" s="151" t="s">
        <v>181</v>
      </c>
      <c r="L150" s="37"/>
      <c r="M150" s="156" t="s">
        <v>35</v>
      </c>
      <c r="N150" s="157" t="s">
        <v>47</v>
      </c>
      <c r="O150" s="62"/>
      <c r="P150" s="158">
        <f>O150*H150</f>
        <v>0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0" t="s">
        <v>182</v>
      </c>
      <c r="AT150" s="160" t="s">
        <v>177</v>
      </c>
      <c r="AU150" s="160" t="s">
        <v>84</v>
      </c>
      <c r="AY150" s="15" t="s">
        <v>183</v>
      </c>
      <c r="BE150" s="161">
        <f>IF(N150="základní",J150,0)</f>
        <v>0</v>
      </c>
      <c r="BF150" s="161">
        <f>IF(N150="snížená",J150,0)</f>
        <v>0</v>
      </c>
      <c r="BG150" s="161">
        <f>IF(N150="zákl. přenesená",J150,0)</f>
        <v>0</v>
      </c>
      <c r="BH150" s="161">
        <f>IF(N150="sníž. přenesená",J150,0)</f>
        <v>0</v>
      </c>
      <c r="BI150" s="161">
        <f>IF(N150="nulová",J150,0)</f>
        <v>0</v>
      </c>
      <c r="BJ150" s="15" t="s">
        <v>84</v>
      </c>
      <c r="BK150" s="161">
        <f>ROUND(I150*H150,2)</f>
        <v>0</v>
      </c>
      <c r="BL150" s="15" t="s">
        <v>182</v>
      </c>
      <c r="BM150" s="160" t="s">
        <v>956</v>
      </c>
    </row>
    <row r="151" spans="1:65" s="2" customFormat="1" ht="39">
      <c r="A151" s="32"/>
      <c r="B151" s="33"/>
      <c r="C151" s="34"/>
      <c r="D151" s="172" t="s">
        <v>228</v>
      </c>
      <c r="E151" s="34"/>
      <c r="F151" s="173" t="s">
        <v>957</v>
      </c>
      <c r="G151" s="34"/>
      <c r="H151" s="34"/>
      <c r="I151" s="174"/>
      <c r="J151" s="34"/>
      <c r="K151" s="34"/>
      <c r="L151" s="37"/>
      <c r="M151" s="175"/>
      <c r="N151" s="176"/>
      <c r="O151" s="62"/>
      <c r="P151" s="62"/>
      <c r="Q151" s="62"/>
      <c r="R151" s="62"/>
      <c r="S151" s="62"/>
      <c r="T151" s="63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228</v>
      </c>
      <c r="AU151" s="15" t="s">
        <v>84</v>
      </c>
    </row>
    <row r="152" spans="1:65" s="2" customFormat="1" ht="24">
      <c r="A152" s="32"/>
      <c r="B152" s="33"/>
      <c r="C152" s="149" t="s">
        <v>266</v>
      </c>
      <c r="D152" s="149" t="s">
        <v>177</v>
      </c>
      <c r="E152" s="150" t="s">
        <v>958</v>
      </c>
      <c r="F152" s="151" t="s">
        <v>959</v>
      </c>
      <c r="G152" s="152" t="s">
        <v>666</v>
      </c>
      <c r="H152" s="187"/>
      <c r="I152" s="154"/>
      <c r="J152" s="155">
        <f>ROUND(I152*H152,2)</f>
        <v>0</v>
      </c>
      <c r="K152" s="151" t="s">
        <v>181</v>
      </c>
      <c r="L152" s="37"/>
      <c r="M152" s="156" t="s">
        <v>35</v>
      </c>
      <c r="N152" s="157" t="s">
        <v>47</v>
      </c>
      <c r="O152" s="62"/>
      <c r="P152" s="158">
        <f>O152*H152</f>
        <v>0</v>
      </c>
      <c r="Q152" s="158">
        <v>0</v>
      </c>
      <c r="R152" s="158">
        <f>Q152*H152</f>
        <v>0</v>
      </c>
      <c r="S152" s="158">
        <v>0</v>
      </c>
      <c r="T152" s="159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0" t="s">
        <v>182</v>
      </c>
      <c r="AT152" s="160" t="s">
        <v>177</v>
      </c>
      <c r="AU152" s="160" t="s">
        <v>84</v>
      </c>
      <c r="AY152" s="15" t="s">
        <v>183</v>
      </c>
      <c r="BE152" s="161">
        <f>IF(N152="základní",J152,0)</f>
        <v>0</v>
      </c>
      <c r="BF152" s="161">
        <f>IF(N152="snížená",J152,0)</f>
        <v>0</v>
      </c>
      <c r="BG152" s="161">
        <f>IF(N152="zákl. přenesená",J152,0)</f>
        <v>0</v>
      </c>
      <c r="BH152" s="161">
        <f>IF(N152="sníž. přenesená",J152,0)</f>
        <v>0</v>
      </c>
      <c r="BI152" s="161">
        <f>IF(N152="nulová",J152,0)</f>
        <v>0</v>
      </c>
      <c r="BJ152" s="15" t="s">
        <v>84</v>
      </c>
      <c r="BK152" s="161">
        <f>ROUND(I152*H152,2)</f>
        <v>0</v>
      </c>
      <c r="BL152" s="15" t="s">
        <v>182</v>
      </c>
      <c r="BM152" s="160" t="s">
        <v>960</v>
      </c>
    </row>
    <row r="153" spans="1:65" s="2" customFormat="1" ht="36">
      <c r="A153" s="32"/>
      <c r="B153" s="33"/>
      <c r="C153" s="149" t="s">
        <v>961</v>
      </c>
      <c r="D153" s="149" t="s">
        <v>177</v>
      </c>
      <c r="E153" s="150" t="s">
        <v>671</v>
      </c>
      <c r="F153" s="151" t="s">
        <v>672</v>
      </c>
      <c r="G153" s="152" t="s">
        <v>666</v>
      </c>
      <c r="H153" s="187"/>
      <c r="I153" s="154"/>
      <c r="J153" s="155">
        <f>ROUND(I153*H153,2)</f>
        <v>0</v>
      </c>
      <c r="K153" s="151" t="s">
        <v>181</v>
      </c>
      <c r="L153" s="37"/>
      <c r="M153" s="177" t="s">
        <v>35</v>
      </c>
      <c r="N153" s="178" t="s">
        <v>47</v>
      </c>
      <c r="O153" s="179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0" t="s">
        <v>182</v>
      </c>
      <c r="AT153" s="160" t="s">
        <v>177</v>
      </c>
      <c r="AU153" s="160" t="s">
        <v>84</v>
      </c>
      <c r="AY153" s="15" t="s">
        <v>183</v>
      </c>
      <c r="BE153" s="161">
        <f>IF(N153="základní",J153,0)</f>
        <v>0</v>
      </c>
      <c r="BF153" s="161">
        <f>IF(N153="snížená",J153,0)</f>
        <v>0</v>
      </c>
      <c r="BG153" s="161">
        <f>IF(N153="zákl. přenesená",J153,0)</f>
        <v>0</v>
      </c>
      <c r="BH153" s="161">
        <f>IF(N153="sníž. přenesená",J153,0)</f>
        <v>0</v>
      </c>
      <c r="BI153" s="161">
        <f>IF(N153="nulová",J153,0)</f>
        <v>0</v>
      </c>
      <c r="BJ153" s="15" t="s">
        <v>84</v>
      </c>
      <c r="BK153" s="161">
        <f>ROUND(I153*H153,2)</f>
        <v>0</v>
      </c>
      <c r="BL153" s="15" t="s">
        <v>182</v>
      </c>
      <c r="BM153" s="160" t="s">
        <v>962</v>
      </c>
    </row>
    <row r="154" spans="1:65" s="2" customFormat="1" ht="6.95" customHeight="1">
      <c r="A154" s="32"/>
      <c r="B154" s="45"/>
      <c r="C154" s="46"/>
      <c r="D154" s="46"/>
      <c r="E154" s="46"/>
      <c r="F154" s="46"/>
      <c r="G154" s="46"/>
      <c r="H154" s="46"/>
      <c r="I154" s="46"/>
      <c r="J154" s="46"/>
      <c r="K154" s="46"/>
      <c r="L154" s="37"/>
      <c r="M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</row>
  </sheetData>
  <sheetProtection algorithmName="SHA-512" hashValue="zCmNfBfoWJwph8OxQOyXgL4QR59Ph4ZZhelYLK5LExdsR1/4Ih9zJU3pRnAn/57D62+X95fXX+EywRWlOzSXew==" saltValue="24JprM8mUQZKBZmhtL+4aEnvyyA5mp573oL4QvdQLY7vnE0rQslYCFXr7XGAVCMqVbd7R6ZAt+6GP2+bbXvjlA==" spinCount="100000" sheet="1" objects="1" scenarios="1" formatColumns="0" formatRows="0" autoFilter="0"/>
  <autoFilter ref="C89:K153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5" t="s">
        <v>151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customHeight="1">
      <c r="B4" s="18"/>
      <c r="D4" s="108" t="s">
        <v>157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44" t="str">
        <f>'Rekapitulace stavby'!K6</f>
        <v>Oprava kolejí a výhybek v žst. Volyně.</v>
      </c>
      <c r="F7" s="345"/>
      <c r="G7" s="345"/>
      <c r="H7" s="345"/>
      <c r="L7" s="18"/>
    </row>
    <row r="8" spans="1:46" s="1" customFormat="1" ht="12" customHeight="1">
      <c r="B8" s="18"/>
      <c r="D8" s="110" t="s">
        <v>158</v>
      </c>
      <c r="L8" s="18"/>
    </row>
    <row r="9" spans="1:46" s="2" customFormat="1" ht="16.5" customHeight="1">
      <c r="A9" s="32"/>
      <c r="B9" s="37"/>
      <c r="C9" s="32"/>
      <c r="D9" s="32"/>
      <c r="E9" s="344" t="s">
        <v>963</v>
      </c>
      <c r="F9" s="347"/>
      <c r="G9" s="347"/>
      <c r="H9" s="347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326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46" t="s">
        <v>964</v>
      </c>
      <c r="F11" s="347"/>
      <c r="G11" s="347"/>
      <c r="H11" s="347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21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22</v>
      </c>
      <c r="E14" s="32"/>
      <c r="F14" s="101" t="s">
        <v>965</v>
      </c>
      <c r="G14" s="32"/>
      <c r="H14" s="32"/>
      <c r="I14" s="110" t="s">
        <v>24</v>
      </c>
      <c r="J14" s="112" t="str">
        <f>'Rekapitulace stavby'!AN8</f>
        <v>18. 2. 2021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26</v>
      </c>
      <c r="E16" s="32"/>
      <c r="F16" s="32"/>
      <c r="G16" s="32"/>
      <c r="H16" s="32"/>
      <c r="I16" s="110" t="s">
        <v>27</v>
      </c>
      <c r="J16" s="101" t="s">
        <v>35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36</v>
      </c>
      <c r="F17" s="32"/>
      <c r="G17" s="32"/>
      <c r="H17" s="32"/>
      <c r="I17" s="110" t="s">
        <v>30</v>
      </c>
      <c r="J17" s="101" t="s">
        <v>35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32</v>
      </c>
      <c r="E19" s="32"/>
      <c r="F19" s="32"/>
      <c r="G19" s="32"/>
      <c r="H19" s="32"/>
      <c r="I19" s="110" t="s">
        <v>27</v>
      </c>
      <c r="J19" s="28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8" t="str">
        <f>'Rekapitulace stavby'!E14</f>
        <v>Vyplň údaj</v>
      </c>
      <c r="F20" s="349"/>
      <c r="G20" s="349"/>
      <c r="H20" s="349"/>
      <c r="I20" s="110" t="s">
        <v>30</v>
      </c>
      <c r="J20" s="28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34</v>
      </c>
      <c r="E22" s="32"/>
      <c r="F22" s="32"/>
      <c r="G22" s="32"/>
      <c r="H22" s="32"/>
      <c r="I22" s="110" t="s">
        <v>27</v>
      </c>
      <c r="J22" s="101" t="s">
        <v>35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36</v>
      </c>
      <c r="F23" s="32"/>
      <c r="G23" s="32"/>
      <c r="H23" s="32"/>
      <c r="I23" s="110" t="s">
        <v>30</v>
      </c>
      <c r="J23" s="101" t="s">
        <v>35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38</v>
      </c>
      <c r="E25" s="32"/>
      <c r="F25" s="32"/>
      <c r="G25" s="32"/>
      <c r="H25" s="32"/>
      <c r="I25" s="110" t="s">
        <v>27</v>
      </c>
      <c r="J25" s="101" t="s">
        <v>35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966</v>
      </c>
      <c r="F26" s="32"/>
      <c r="G26" s="32"/>
      <c r="H26" s="32"/>
      <c r="I26" s="110" t="s">
        <v>30</v>
      </c>
      <c r="J26" s="101" t="s">
        <v>35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40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50" t="s">
        <v>35</v>
      </c>
      <c r="F29" s="350"/>
      <c r="G29" s="350"/>
      <c r="H29" s="350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42</v>
      </c>
      <c r="E32" s="32"/>
      <c r="F32" s="32"/>
      <c r="G32" s="32"/>
      <c r="H32" s="32"/>
      <c r="I32" s="32"/>
      <c r="J32" s="118">
        <f>ROUND(J85,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44</v>
      </c>
      <c r="G34" s="32"/>
      <c r="H34" s="32"/>
      <c r="I34" s="119" t="s">
        <v>43</v>
      </c>
      <c r="J34" s="119" t="s">
        <v>45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46</v>
      </c>
      <c r="E35" s="110" t="s">
        <v>47</v>
      </c>
      <c r="F35" s="121">
        <f>ROUND((SUM(BE85:BE216)),  2)</f>
        <v>0</v>
      </c>
      <c r="G35" s="32"/>
      <c r="H35" s="32"/>
      <c r="I35" s="122">
        <v>0.21</v>
      </c>
      <c r="J35" s="121">
        <f>ROUND(((SUM(BE85:BE216))*I35),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48</v>
      </c>
      <c r="F36" s="121">
        <f>ROUND((SUM(BF85:BF216)),  2)</f>
        <v>0</v>
      </c>
      <c r="G36" s="32"/>
      <c r="H36" s="32"/>
      <c r="I36" s="122">
        <v>0.15</v>
      </c>
      <c r="J36" s="121">
        <f>ROUND(((SUM(BF85:BF216))*I36),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49</v>
      </c>
      <c r="F37" s="121">
        <f>ROUND((SUM(BG85:BG216)),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50</v>
      </c>
      <c r="F38" s="121">
        <f>ROUND((SUM(BH85:BH216)),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51</v>
      </c>
      <c r="F39" s="121">
        <f>ROUND((SUM(BI85:BI216)),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52</v>
      </c>
      <c r="E41" s="125"/>
      <c r="F41" s="125"/>
      <c r="G41" s="126" t="s">
        <v>53</v>
      </c>
      <c r="H41" s="127" t="s">
        <v>54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160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51" t="str">
        <f>E7</f>
        <v>Oprava kolejí a výhybek v žst. Volyně.</v>
      </c>
      <c r="F50" s="352"/>
      <c r="G50" s="352"/>
      <c r="H50" s="352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158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51" t="s">
        <v>963</v>
      </c>
      <c r="F52" s="353"/>
      <c r="G52" s="353"/>
      <c r="H52" s="353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326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307" t="str">
        <f>E11</f>
        <v>SO 18.1 - Elektromontáže</v>
      </c>
      <c r="F54" s="353"/>
      <c r="G54" s="353"/>
      <c r="H54" s="353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22</v>
      </c>
      <c r="D56" s="34"/>
      <c r="E56" s="34"/>
      <c r="F56" s="25" t="str">
        <f>F14</f>
        <v>žst. Volyně</v>
      </c>
      <c r="G56" s="34"/>
      <c r="H56" s="34"/>
      <c r="I56" s="27" t="s">
        <v>24</v>
      </c>
      <c r="J56" s="57" t="str">
        <f>IF(J14="","",J14)</f>
        <v>18. 2. 2021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26</v>
      </c>
      <c r="D58" s="34"/>
      <c r="E58" s="34"/>
      <c r="F58" s="25" t="str">
        <f>E17</f>
        <v xml:space="preserve"> </v>
      </c>
      <c r="G58" s="34"/>
      <c r="H58" s="34"/>
      <c r="I58" s="27" t="s">
        <v>34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>
      <c r="A59" s="32"/>
      <c r="B59" s="33"/>
      <c r="C59" s="27" t="s">
        <v>32</v>
      </c>
      <c r="D59" s="34"/>
      <c r="E59" s="34"/>
      <c r="F59" s="25" t="str">
        <f>IF(E20="","",E20)</f>
        <v>Vyplň údaj</v>
      </c>
      <c r="G59" s="34"/>
      <c r="H59" s="34"/>
      <c r="I59" s="27" t="s">
        <v>38</v>
      </c>
      <c r="J59" s="30" t="str">
        <f>E26</f>
        <v xml:space="preserve"> Libor brabenec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161</v>
      </c>
      <c r="D61" s="135"/>
      <c r="E61" s="135"/>
      <c r="F61" s="135"/>
      <c r="G61" s="135"/>
      <c r="H61" s="135"/>
      <c r="I61" s="135"/>
      <c r="J61" s="136" t="s">
        <v>162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74</v>
      </c>
      <c r="D63" s="34"/>
      <c r="E63" s="34"/>
      <c r="F63" s="34"/>
      <c r="G63" s="34"/>
      <c r="H63" s="34"/>
      <c r="I63" s="34"/>
      <c r="J63" s="75">
        <f>J85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163</v>
      </c>
    </row>
    <row r="64" spans="1:47" s="2" customFormat="1" ht="21.75" customHeight="1">
      <c r="A64" s="32"/>
      <c r="B64" s="33"/>
      <c r="C64" s="34"/>
      <c r="D64" s="34"/>
      <c r="E64" s="34"/>
      <c r="F64" s="34"/>
      <c r="G64" s="34"/>
      <c r="H64" s="34"/>
      <c r="I64" s="34"/>
      <c r="J64" s="34"/>
      <c r="K64" s="34"/>
      <c r="L64" s="111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pans="1:31" s="2" customFormat="1" ht="6.95" customHeight="1">
      <c r="A65" s="32"/>
      <c r="B65" s="45"/>
      <c r="C65" s="46"/>
      <c r="D65" s="46"/>
      <c r="E65" s="46"/>
      <c r="F65" s="46"/>
      <c r="G65" s="46"/>
      <c r="H65" s="46"/>
      <c r="I65" s="46"/>
      <c r="J65" s="46"/>
      <c r="K65" s="46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9" spans="1:31" s="2" customFormat="1" ht="6.95" customHeight="1">
      <c r="A69" s="32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24.95" customHeight="1">
      <c r="A70" s="32"/>
      <c r="B70" s="33"/>
      <c r="C70" s="21" t="s">
        <v>164</v>
      </c>
      <c r="D70" s="34"/>
      <c r="E70" s="34"/>
      <c r="F70" s="34"/>
      <c r="G70" s="34"/>
      <c r="H70" s="34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6.95" customHeight="1">
      <c r="A71" s="32"/>
      <c r="B71" s="33"/>
      <c r="C71" s="34"/>
      <c r="D71" s="34"/>
      <c r="E71" s="34"/>
      <c r="F71" s="34"/>
      <c r="G71" s="34"/>
      <c r="H71" s="34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2" customHeight="1">
      <c r="A72" s="32"/>
      <c r="B72" s="33"/>
      <c r="C72" s="27" t="s">
        <v>16</v>
      </c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6.5" customHeight="1">
      <c r="A73" s="32"/>
      <c r="B73" s="33"/>
      <c r="C73" s="34"/>
      <c r="D73" s="34"/>
      <c r="E73" s="351" t="str">
        <f>E7</f>
        <v>Oprava kolejí a výhybek v žst. Volyně.</v>
      </c>
      <c r="F73" s="352"/>
      <c r="G73" s="352"/>
      <c r="H73" s="352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1" customFormat="1" ht="12" customHeight="1">
      <c r="B74" s="19"/>
      <c r="C74" s="27" t="s">
        <v>158</v>
      </c>
      <c r="D74" s="20"/>
      <c r="E74" s="20"/>
      <c r="F74" s="20"/>
      <c r="G74" s="20"/>
      <c r="H74" s="20"/>
      <c r="I74" s="20"/>
      <c r="J74" s="20"/>
      <c r="K74" s="20"/>
      <c r="L74" s="18"/>
    </row>
    <row r="75" spans="1:31" s="2" customFormat="1" ht="16.5" customHeight="1">
      <c r="A75" s="32"/>
      <c r="B75" s="33"/>
      <c r="C75" s="34"/>
      <c r="D75" s="34"/>
      <c r="E75" s="351" t="s">
        <v>963</v>
      </c>
      <c r="F75" s="353"/>
      <c r="G75" s="353"/>
      <c r="H75" s="353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326</v>
      </c>
      <c r="D76" s="34"/>
      <c r="E76" s="34"/>
      <c r="F76" s="34"/>
      <c r="G76" s="34"/>
      <c r="H76" s="34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6.5" customHeight="1">
      <c r="A77" s="32"/>
      <c r="B77" s="33"/>
      <c r="C77" s="34"/>
      <c r="D77" s="34"/>
      <c r="E77" s="307" t="str">
        <f>E11</f>
        <v>SO 18.1 - Elektromontáže</v>
      </c>
      <c r="F77" s="353"/>
      <c r="G77" s="353"/>
      <c r="H77" s="353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22</v>
      </c>
      <c r="D79" s="34"/>
      <c r="E79" s="34"/>
      <c r="F79" s="25" t="str">
        <f>F14</f>
        <v>žst. Volyně</v>
      </c>
      <c r="G79" s="34"/>
      <c r="H79" s="34"/>
      <c r="I79" s="27" t="s">
        <v>24</v>
      </c>
      <c r="J79" s="57" t="str">
        <f>IF(J14="","",J14)</f>
        <v>18. 2. 2021</v>
      </c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5.2" customHeight="1">
      <c r="A81" s="32"/>
      <c r="B81" s="33"/>
      <c r="C81" s="27" t="s">
        <v>26</v>
      </c>
      <c r="D81" s="34"/>
      <c r="E81" s="34"/>
      <c r="F81" s="25" t="str">
        <f>E17</f>
        <v xml:space="preserve"> </v>
      </c>
      <c r="G81" s="34"/>
      <c r="H81" s="34"/>
      <c r="I81" s="27" t="s">
        <v>34</v>
      </c>
      <c r="J81" s="30" t="str">
        <f>E23</f>
        <v xml:space="preserve"> </v>
      </c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>
      <c r="A82" s="32"/>
      <c r="B82" s="33"/>
      <c r="C82" s="27" t="s">
        <v>32</v>
      </c>
      <c r="D82" s="34"/>
      <c r="E82" s="34"/>
      <c r="F82" s="25" t="str">
        <f>IF(E20="","",E20)</f>
        <v>Vyplň údaj</v>
      </c>
      <c r="G82" s="34"/>
      <c r="H82" s="34"/>
      <c r="I82" s="27" t="s">
        <v>38</v>
      </c>
      <c r="J82" s="30" t="str">
        <f>E26</f>
        <v xml:space="preserve"> Libor brabenec</v>
      </c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0.3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9" customFormat="1" ht="29.25" customHeight="1">
      <c r="A84" s="138"/>
      <c r="B84" s="139"/>
      <c r="C84" s="140" t="s">
        <v>165</v>
      </c>
      <c r="D84" s="141" t="s">
        <v>61</v>
      </c>
      <c r="E84" s="141" t="s">
        <v>57</v>
      </c>
      <c r="F84" s="141" t="s">
        <v>58</v>
      </c>
      <c r="G84" s="141" t="s">
        <v>166</v>
      </c>
      <c r="H84" s="141" t="s">
        <v>167</v>
      </c>
      <c r="I84" s="141" t="s">
        <v>168</v>
      </c>
      <c r="J84" s="141" t="s">
        <v>162</v>
      </c>
      <c r="K84" s="142" t="s">
        <v>169</v>
      </c>
      <c r="L84" s="143"/>
      <c r="M84" s="66" t="s">
        <v>35</v>
      </c>
      <c r="N84" s="67" t="s">
        <v>46</v>
      </c>
      <c r="O84" s="67" t="s">
        <v>170</v>
      </c>
      <c r="P84" s="67" t="s">
        <v>171</v>
      </c>
      <c r="Q84" s="67" t="s">
        <v>172</v>
      </c>
      <c r="R84" s="67" t="s">
        <v>173</v>
      </c>
      <c r="S84" s="67" t="s">
        <v>174</v>
      </c>
      <c r="T84" s="68" t="s">
        <v>175</v>
      </c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8"/>
    </row>
    <row r="85" spans="1:65" s="2" customFormat="1" ht="22.9" customHeight="1">
      <c r="A85" s="32"/>
      <c r="B85" s="33"/>
      <c r="C85" s="73" t="s">
        <v>176</v>
      </c>
      <c r="D85" s="34"/>
      <c r="E85" s="34"/>
      <c r="F85" s="34"/>
      <c r="G85" s="34"/>
      <c r="H85" s="34"/>
      <c r="I85" s="34"/>
      <c r="J85" s="144">
        <f>BK85</f>
        <v>0</v>
      </c>
      <c r="K85" s="34"/>
      <c r="L85" s="37"/>
      <c r="M85" s="69"/>
      <c r="N85" s="145"/>
      <c r="O85" s="70"/>
      <c r="P85" s="146">
        <f>SUM(P86:P216)</f>
        <v>0</v>
      </c>
      <c r="Q85" s="70"/>
      <c r="R85" s="146">
        <f>SUM(R86:R216)</f>
        <v>0</v>
      </c>
      <c r="S85" s="70"/>
      <c r="T85" s="147">
        <f>SUM(T86:T216)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5" t="s">
        <v>75</v>
      </c>
      <c r="AU85" s="15" t="s">
        <v>163</v>
      </c>
      <c r="BK85" s="148">
        <f>SUM(BK86:BK216)</f>
        <v>0</v>
      </c>
    </row>
    <row r="86" spans="1:65" s="2" customFormat="1" ht="24">
      <c r="A86" s="32"/>
      <c r="B86" s="33"/>
      <c r="C86" s="149" t="s">
        <v>84</v>
      </c>
      <c r="D86" s="149" t="s">
        <v>177</v>
      </c>
      <c r="E86" s="150" t="s">
        <v>967</v>
      </c>
      <c r="F86" s="151" t="s">
        <v>968</v>
      </c>
      <c r="G86" s="152" t="s">
        <v>222</v>
      </c>
      <c r="H86" s="153">
        <v>4</v>
      </c>
      <c r="I86" s="154"/>
      <c r="J86" s="155">
        <f>ROUND(I86*H86,2)</f>
        <v>0</v>
      </c>
      <c r="K86" s="151" t="s">
        <v>181</v>
      </c>
      <c r="L86" s="37"/>
      <c r="M86" s="156" t="s">
        <v>35</v>
      </c>
      <c r="N86" s="157" t="s">
        <v>47</v>
      </c>
      <c r="O86" s="62"/>
      <c r="P86" s="158">
        <f>O86*H86</f>
        <v>0</v>
      </c>
      <c r="Q86" s="158">
        <v>0</v>
      </c>
      <c r="R86" s="158">
        <f>Q86*H86</f>
        <v>0</v>
      </c>
      <c r="S86" s="158">
        <v>0</v>
      </c>
      <c r="T86" s="159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0" t="s">
        <v>759</v>
      </c>
      <c r="AT86" s="160" t="s">
        <v>177</v>
      </c>
      <c r="AU86" s="160" t="s">
        <v>76</v>
      </c>
      <c r="AY86" s="15" t="s">
        <v>183</v>
      </c>
      <c r="BE86" s="161">
        <f>IF(N86="základní",J86,0)</f>
        <v>0</v>
      </c>
      <c r="BF86" s="161">
        <f>IF(N86="snížená",J86,0)</f>
        <v>0</v>
      </c>
      <c r="BG86" s="161">
        <f>IF(N86="zákl. přenesená",J86,0)</f>
        <v>0</v>
      </c>
      <c r="BH86" s="161">
        <f>IF(N86="sníž. přenesená",J86,0)</f>
        <v>0</v>
      </c>
      <c r="BI86" s="161">
        <f>IF(N86="nulová",J86,0)</f>
        <v>0</v>
      </c>
      <c r="BJ86" s="15" t="s">
        <v>84</v>
      </c>
      <c r="BK86" s="161">
        <f>ROUND(I86*H86,2)</f>
        <v>0</v>
      </c>
      <c r="BL86" s="15" t="s">
        <v>759</v>
      </c>
      <c r="BM86" s="160" t="s">
        <v>969</v>
      </c>
    </row>
    <row r="87" spans="1:65" s="2" customFormat="1" ht="29.25">
      <c r="A87" s="32"/>
      <c r="B87" s="33"/>
      <c r="C87" s="34"/>
      <c r="D87" s="172" t="s">
        <v>228</v>
      </c>
      <c r="E87" s="34"/>
      <c r="F87" s="173" t="s">
        <v>970</v>
      </c>
      <c r="G87" s="34"/>
      <c r="H87" s="34"/>
      <c r="I87" s="174"/>
      <c r="J87" s="34"/>
      <c r="K87" s="34"/>
      <c r="L87" s="37"/>
      <c r="M87" s="175"/>
      <c r="N87" s="176"/>
      <c r="O87" s="62"/>
      <c r="P87" s="62"/>
      <c r="Q87" s="62"/>
      <c r="R87" s="62"/>
      <c r="S87" s="62"/>
      <c r="T87" s="63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228</v>
      </c>
      <c r="AU87" s="15" t="s">
        <v>76</v>
      </c>
    </row>
    <row r="88" spans="1:65" s="2" customFormat="1" ht="36">
      <c r="A88" s="32"/>
      <c r="B88" s="33"/>
      <c r="C88" s="162" t="s">
        <v>86</v>
      </c>
      <c r="D88" s="162" t="s">
        <v>198</v>
      </c>
      <c r="E88" s="163" t="s">
        <v>971</v>
      </c>
      <c r="F88" s="164" t="s">
        <v>972</v>
      </c>
      <c r="G88" s="165" t="s">
        <v>222</v>
      </c>
      <c r="H88" s="166">
        <v>3</v>
      </c>
      <c r="I88" s="167"/>
      <c r="J88" s="168">
        <f>ROUND(I88*H88,2)</f>
        <v>0</v>
      </c>
      <c r="K88" s="164" t="s">
        <v>181</v>
      </c>
      <c r="L88" s="169"/>
      <c r="M88" s="170" t="s">
        <v>35</v>
      </c>
      <c r="N88" s="171" t="s">
        <v>47</v>
      </c>
      <c r="O88" s="62"/>
      <c r="P88" s="158">
        <f>O88*H88</f>
        <v>0</v>
      </c>
      <c r="Q88" s="158">
        <v>0</v>
      </c>
      <c r="R88" s="158">
        <f>Q88*H88</f>
        <v>0</v>
      </c>
      <c r="S88" s="158">
        <v>0</v>
      </c>
      <c r="T88" s="159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0" t="s">
        <v>414</v>
      </c>
      <c r="AT88" s="160" t="s">
        <v>198</v>
      </c>
      <c r="AU88" s="160" t="s">
        <v>76</v>
      </c>
      <c r="AY88" s="15" t="s">
        <v>183</v>
      </c>
      <c r="BE88" s="161">
        <f>IF(N88="základní",J88,0)</f>
        <v>0</v>
      </c>
      <c r="BF88" s="161">
        <f>IF(N88="snížená",J88,0)</f>
        <v>0</v>
      </c>
      <c r="BG88" s="161">
        <f>IF(N88="zákl. přenesená",J88,0)</f>
        <v>0</v>
      </c>
      <c r="BH88" s="161">
        <f>IF(N88="sníž. přenesená",J88,0)</f>
        <v>0</v>
      </c>
      <c r="BI88" s="161">
        <f>IF(N88="nulová",J88,0)</f>
        <v>0</v>
      </c>
      <c r="BJ88" s="15" t="s">
        <v>84</v>
      </c>
      <c r="BK88" s="161">
        <f>ROUND(I88*H88,2)</f>
        <v>0</v>
      </c>
      <c r="BL88" s="15" t="s">
        <v>414</v>
      </c>
      <c r="BM88" s="160" t="s">
        <v>973</v>
      </c>
    </row>
    <row r="89" spans="1:65" s="2" customFormat="1" ht="29.25">
      <c r="A89" s="32"/>
      <c r="B89" s="33"/>
      <c r="C89" s="34"/>
      <c r="D89" s="172" t="s">
        <v>228</v>
      </c>
      <c r="E89" s="34"/>
      <c r="F89" s="173" t="s">
        <v>974</v>
      </c>
      <c r="G89" s="34"/>
      <c r="H89" s="34"/>
      <c r="I89" s="174"/>
      <c r="J89" s="34"/>
      <c r="K89" s="34"/>
      <c r="L89" s="37"/>
      <c r="M89" s="175"/>
      <c r="N89" s="176"/>
      <c r="O89" s="62"/>
      <c r="P89" s="62"/>
      <c r="Q89" s="62"/>
      <c r="R89" s="62"/>
      <c r="S89" s="62"/>
      <c r="T89" s="63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5" t="s">
        <v>228</v>
      </c>
      <c r="AU89" s="15" t="s">
        <v>76</v>
      </c>
    </row>
    <row r="90" spans="1:65" s="2" customFormat="1" ht="24">
      <c r="A90" s="32"/>
      <c r="B90" s="33"/>
      <c r="C90" s="162" t="s">
        <v>186</v>
      </c>
      <c r="D90" s="162" t="s">
        <v>198</v>
      </c>
      <c r="E90" s="163" t="s">
        <v>975</v>
      </c>
      <c r="F90" s="164" t="s">
        <v>976</v>
      </c>
      <c r="G90" s="165" t="s">
        <v>222</v>
      </c>
      <c r="H90" s="166">
        <v>1</v>
      </c>
      <c r="I90" s="167"/>
      <c r="J90" s="168">
        <f>ROUND(I90*H90,2)</f>
        <v>0</v>
      </c>
      <c r="K90" s="164" t="s">
        <v>181</v>
      </c>
      <c r="L90" s="169"/>
      <c r="M90" s="170" t="s">
        <v>35</v>
      </c>
      <c r="N90" s="171" t="s">
        <v>47</v>
      </c>
      <c r="O90" s="62"/>
      <c r="P90" s="158">
        <f>O90*H90</f>
        <v>0</v>
      </c>
      <c r="Q90" s="158">
        <v>0</v>
      </c>
      <c r="R90" s="158">
        <f>Q90*H90</f>
        <v>0</v>
      </c>
      <c r="S90" s="158">
        <v>0</v>
      </c>
      <c r="T90" s="159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0" t="s">
        <v>759</v>
      </c>
      <c r="AT90" s="160" t="s">
        <v>198</v>
      </c>
      <c r="AU90" s="160" t="s">
        <v>76</v>
      </c>
      <c r="AY90" s="15" t="s">
        <v>183</v>
      </c>
      <c r="BE90" s="161">
        <f>IF(N90="základní",J90,0)</f>
        <v>0</v>
      </c>
      <c r="BF90" s="161">
        <f>IF(N90="snížená",J90,0)</f>
        <v>0</v>
      </c>
      <c r="BG90" s="161">
        <f>IF(N90="zákl. přenesená",J90,0)</f>
        <v>0</v>
      </c>
      <c r="BH90" s="161">
        <f>IF(N90="sníž. přenesená",J90,0)</f>
        <v>0</v>
      </c>
      <c r="BI90" s="161">
        <f>IF(N90="nulová",J90,0)</f>
        <v>0</v>
      </c>
      <c r="BJ90" s="15" t="s">
        <v>84</v>
      </c>
      <c r="BK90" s="161">
        <f>ROUND(I90*H90,2)</f>
        <v>0</v>
      </c>
      <c r="BL90" s="15" t="s">
        <v>759</v>
      </c>
      <c r="BM90" s="160" t="s">
        <v>977</v>
      </c>
    </row>
    <row r="91" spans="1:65" s="2" customFormat="1" ht="24">
      <c r="A91" s="32"/>
      <c r="B91" s="33"/>
      <c r="C91" s="149" t="s">
        <v>182</v>
      </c>
      <c r="D91" s="149" t="s">
        <v>177</v>
      </c>
      <c r="E91" s="150" t="s">
        <v>978</v>
      </c>
      <c r="F91" s="151" t="s">
        <v>979</v>
      </c>
      <c r="G91" s="152" t="s">
        <v>222</v>
      </c>
      <c r="H91" s="153">
        <v>1</v>
      </c>
      <c r="I91" s="154"/>
      <c r="J91" s="155">
        <f>ROUND(I91*H91,2)</f>
        <v>0</v>
      </c>
      <c r="K91" s="151" t="s">
        <v>181</v>
      </c>
      <c r="L91" s="37"/>
      <c r="M91" s="156" t="s">
        <v>35</v>
      </c>
      <c r="N91" s="157" t="s">
        <v>47</v>
      </c>
      <c r="O91" s="62"/>
      <c r="P91" s="158">
        <f>O91*H91</f>
        <v>0</v>
      </c>
      <c r="Q91" s="158">
        <v>0</v>
      </c>
      <c r="R91" s="158">
        <f>Q91*H91</f>
        <v>0</v>
      </c>
      <c r="S91" s="158">
        <v>0</v>
      </c>
      <c r="T91" s="159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0" t="s">
        <v>759</v>
      </c>
      <c r="AT91" s="160" t="s">
        <v>177</v>
      </c>
      <c r="AU91" s="160" t="s">
        <v>76</v>
      </c>
      <c r="AY91" s="15" t="s">
        <v>183</v>
      </c>
      <c r="BE91" s="161">
        <f>IF(N91="základní",J91,0)</f>
        <v>0</v>
      </c>
      <c r="BF91" s="161">
        <f>IF(N91="snížená",J91,0)</f>
        <v>0</v>
      </c>
      <c r="BG91" s="161">
        <f>IF(N91="zákl. přenesená",J91,0)</f>
        <v>0</v>
      </c>
      <c r="BH91" s="161">
        <f>IF(N91="sníž. přenesená",J91,0)</f>
        <v>0</v>
      </c>
      <c r="BI91" s="161">
        <f>IF(N91="nulová",J91,0)</f>
        <v>0</v>
      </c>
      <c r="BJ91" s="15" t="s">
        <v>84</v>
      </c>
      <c r="BK91" s="161">
        <f>ROUND(I91*H91,2)</f>
        <v>0</v>
      </c>
      <c r="BL91" s="15" t="s">
        <v>759</v>
      </c>
      <c r="BM91" s="160" t="s">
        <v>980</v>
      </c>
    </row>
    <row r="92" spans="1:65" s="2" customFormat="1" ht="24">
      <c r="A92" s="32"/>
      <c r="B92" s="33"/>
      <c r="C92" s="162" t="s">
        <v>194</v>
      </c>
      <c r="D92" s="162" t="s">
        <v>198</v>
      </c>
      <c r="E92" s="163" t="s">
        <v>981</v>
      </c>
      <c r="F92" s="164" t="s">
        <v>982</v>
      </c>
      <c r="G92" s="165" t="s">
        <v>222</v>
      </c>
      <c r="H92" s="166">
        <v>1</v>
      </c>
      <c r="I92" s="167"/>
      <c r="J92" s="168">
        <f>ROUND(I92*H92,2)</f>
        <v>0</v>
      </c>
      <c r="K92" s="164" t="s">
        <v>181</v>
      </c>
      <c r="L92" s="169"/>
      <c r="M92" s="170" t="s">
        <v>35</v>
      </c>
      <c r="N92" s="171" t="s">
        <v>47</v>
      </c>
      <c r="O92" s="62"/>
      <c r="P92" s="158">
        <f>O92*H92</f>
        <v>0</v>
      </c>
      <c r="Q92" s="158">
        <v>0</v>
      </c>
      <c r="R92" s="158">
        <f>Q92*H92</f>
        <v>0</v>
      </c>
      <c r="S92" s="158">
        <v>0</v>
      </c>
      <c r="T92" s="159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0" t="s">
        <v>759</v>
      </c>
      <c r="AT92" s="160" t="s">
        <v>198</v>
      </c>
      <c r="AU92" s="160" t="s">
        <v>76</v>
      </c>
      <c r="AY92" s="15" t="s">
        <v>183</v>
      </c>
      <c r="BE92" s="161">
        <f>IF(N92="základní",J92,0)</f>
        <v>0</v>
      </c>
      <c r="BF92" s="161">
        <f>IF(N92="snížená",J92,0)</f>
        <v>0</v>
      </c>
      <c r="BG92" s="161">
        <f>IF(N92="zákl. přenesená",J92,0)</f>
        <v>0</v>
      </c>
      <c r="BH92" s="161">
        <f>IF(N92="sníž. přenesená",J92,0)</f>
        <v>0</v>
      </c>
      <c r="BI92" s="161">
        <f>IF(N92="nulová",J92,0)</f>
        <v>0</v>
      </c>
      <c r="BJ92" s="15" t="s">
        <v>84</v>
      </c>
      <c r="BK92" s="161">
        <f>ROUND(I92*H92,2)</f>
        <v>0</v>
      </c>
      <c r="BL92" s="15" t="s">
        <v>759</v>
      </c>
      <c r="BM92" s="160" t="s">
        <v>983</v>
      </c>
    </row>
    <row r="93" spans="1:65" s="2" customFormat="1" ht="24">
      <c r="A93" s="32"/>
      <c r="B93" s="33"/>
      <c r="C93" s="149" t="s">
        <v>190</v>
      </c>
      <c r="D93" s="149" t="s">
        <v>177</v>
      </c>
      <c r="E93" s="150" t="s">
        <v>984</v>
      </c>
      <c r="F93" s="151" t="s">
        <v>985</v>
      </c>
      <c r="G93" s="152" t="s">
        <v>222</v>
      </c>
      <c r="H93" s="153">
        <v>2</v>
      </c>
      <c r="I93" s="154"/>
      <c r="J93" s="155">
        <f>ROUND(I93*H93,2)</f>
        <v>0</v>
      </c>
      <c r="K93" s="151" t="s">
        <v>181</v>
      </c>
      <c r="L93" s="37"/>
      <c r="M93" s="156" t="s">
        <v>35</v>
      </c>
      <c r="N93" s="157" t="s">
        <v>47</v>
      </c>
      <c r="O93" s="62"/>
      <c r="P93" s="158">
        <f>O93*H93</f>
        <v>0</v>
      </c>
      <c r="Q93" s="158">
        <v>0</v>
      </c>
      <c r="R93" s="158">
        <f>Q93*H93</f>
        <v>0</v>
      </c>
      <c r="S93" s="158">
        <v>0</v>
      </c>
      <c r="T93" s="159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0" t="s">
        <v>759</v>
      </c>
      <c r="AT93" s="160" t="s">
        <v>177</v>
      </c>
      <c r="AU93" s="160" t="s">
        <v>76</v>
      </c>
      <c r="AY93" s="15" t="s">
        <v>183</v>
      </c>
      <c r="BE93" s="161">
        <f>IF(N93="základní",J93,0)</f>
        <v>0</v>
      </c>
      <c r="BF93" s="161">
        <f>IF(N93="snížená",J93,0)</f>
        <v>0</v>
      </c>
      <c r="BG93" s="161">
        <f>IF(N93="zákl. přenesená",J93,0)</f>
        <v>0</v>
      </c>
      <c r="BH93" s="161">
        <f>IF(N93="sníž. přenesená",J93,0)</f>
        <v>0</v>
      </c>
      <c r="BI93" s="161">
        <f>IF(N93="nulová",J93,0)</f>
        <v>0</v>
      </c>
      <c r="BJ93" s="15" t="s">
        <v>84</v>
      </c>
      <c r="BK93" s="161">
        <f>ROUND(I93*H93,2)</f>
        <v>0</v>
      </c>
      <c r="BL93" s="15" t="s">
        <v>759</v>
      </c>
      <c r="BM93" s="160" t="s">
        <v>986</v>
      </c>
    </row>
    <row r="94" spans="1:65" s="2" customFormat="1" ht="29.25">
      <c r="A94" s="32"/>
      <c r="B94" s="33"/>
      <c r="C94" s="34"/>
      <c r="D94" s="172" t="s">
        <v>228</v>
      </c>
      <c r="E94" s="34"/>
      <c r="F94" s="173" t="s">
        <v>987</v>
      </c>
      <c r="G94" s="34"/>
      <c r="H94" s="34"/>
      <c r="I94" s="174"/>
      <c r="J94" s="34"/>
      <c r="K94" s="34"/>
      <c r="L94" s="37"/>
      <c r="M94" s="175"/>
      <c r="N94" s="176"/>
      <c r="O94" s="62"/>
      <c r="P94" s="62"/>
      <c r="Q94" s="62"/>
      <c r="R94" s="62"/>
      <c r="S94" s="62"/>
      <c r="T94" s="63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5" t="s">
        <v>228</v>
      </c>
      <c r="AU94" s="15" t="s">
        <v>76</v>
      </c>
    </row>
    <row r="95" spans="1:65" s="2" customFormat="1" ht="16.5" customHeight="1">
      <c r="A95" s="32"/>
      <c r="B95" s="33"/>
      <c r="C95" s="149" t="s">
        <v>202</v>
      </c>
      <c r="D95" s="149" t="s">
        <v>177</v>
      </c>
      <c r="E95" s="150" t="s">
        <v>988</v>
      </c>
      <c r="F95" s="151" t="s">
        <v>989</v>
      </c>
      <c r="G95" s="152" t="s">
        <v>217</v>
      </c>
      <c r="H95" s="153">
        <v>700</v>
      </c>
      <c r="I95" s="154"/>
      <c r="J95" s="155">
        <f>ROUND(I95*H95,2)</f>
        <v>0</v>
      </c>
      <c r="K95" s="151" t="s">
        <v>181</v>
      </c>
      <c r="L95" s="37"/>
      <c r="M95" s="156" t="s">
        <v>35</v>
      </c>
      <c r="N95" s="157" t="s">
        <v>47</v>
      </c>
      <c r="O95" s="62"/>
      <c r="P95" s="158">
        <f>O95*H95</f>
        <v>0</v>
      </c>
      <c r="Q95" s="158">
        <v>0</v>
      </c>
      <c r="R95" s="158">
        <f>Q95*H95</f>
        <v>0</v>
      </c>
      <c r="S95" s="158">
        <v>0</v>
      </c>
      <c r="T95" s="159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0" t="s">
        <v>280</v>
      </c>
      <c r="AT95" s="160" t="s">
        <v>177</v>
      </c>
      <c r="AU95" s="160" t="s">
        <v>76</v>
      </c>
      <c r="AY95" s="15" t="s">
        <v>183</v>
      </c>
      <c r="BE95" s="161">
        <f>IF(N95="základní",J95,0)</f>
        <v>0</v>
      </c>
      <c r="BF95" s="161">
        <f>IF(N95="snížená",J95,0)</f>
        <v>0</v>
      </c>
      <c r="BG95" s="161">
        <f>IF(N95="zákl. přenesená",J95,0)</f>
        <v>0</v>
      </c>
      <c r="BH95" s="161">
        <f>IF(N95="sníž. přenesená",J95,0)</f>
        <v>0</v>
      </c>
      <c r="BI95" s="161">
        <f>IF(N95="nulová",J95,0)</f>
        <v>0</v>
      </c>
      <c r="BJ95" s="15" t="s">
        <v>84</v>
      </c>
      <c r="BK95" s="161">
        <f>ROUND(I95*H95,2)</f>
        <v>0</v>
      </c>
      <c r="BL95" s="15" t="s">
        <v>280</v>
      </c>
      <c r="BM95" s="160" t="s">
        <v>990</v>
      </c>
    </row>
    <row r="96" spans="1:65" s="2" customFormat="1" ht="19.5">
      <c r="A96" s="32"/>
      <c r="B96" s="33"/>
      <c r="C96" s="34"/>
      <c r="D96" s="172" t="s">
        <v>228</v>
      </c>
      <c r="E96" s="34"/>
      <c r="F96" s="173" t="s">
        <v>991</v>
      </c>
      <c r="G96" s="34"/>
      <c r="H96" s="34"/>
      <c r="I96" s="174"/>
      <c r="J96" s="34"/>
      <c r="K96" s="34"/>
      <c r="L96" s="37"/>
      <c r="M96" s="175"/>
      <c r="N96" s="176"/>
      <c r="O96" s="62"/>
      <c r="P96" s="62"/>
      <c r="Q96" s="62"/>
      <c r="R96" s="62"/>
      <c r="S96" s="62"/>
      <c r="T96" s="63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5" t="s">
        <v>228</v>
      </c>
      <c r="AU96" s="15" t="s">
        <v>76</v>
      </c>
    </row>
    <row r="97" spans="1:65" s="2" customFormat="1" ht="16.5" customHeight="1">
      <c r="A97" s="32"/>
      <c r="B97" s="33"/>
      <c r="C97" s="149" t="s">
        <v>193</v>
      </c>
      <c r="D97" s="149" t="s">
        <v>177</v>
      </c>
      <c r="E97" s="150" t="s">
        <v>992</v>
      </c>
      <c r="F97" s="151" t="s">
        <v>993</v>
      </c>
      <c r="G97" s="152" t="s">
        <v>222</v>
      </c>
      <c r="H97" s="153">
        <v>22</v>
      </c>
      <c r="I97" s="154"/>
      <c r="J97" s="155">
        <f t="shared" ref="J97:J117" si="0">ROUND(I97*H97,2)</f>
        <v>0</v>
      </c>
      <c r="K97" s="151" t="s">
        <v>181</v>
      </c>
      <c r="L97" s="37"/>
      <c r="M97" s="156" t="s">
        <v>35</v>
      </c>
      <c r="N97" s="157" t="s">
        <v>47</v>
      </c>
      <c r="O97" s="62"/>
      <c r="P97" s="158">
        <f t="shared" ref="P97:P117" si="1">O97*H97</f>
        <v>0</v>
      </c>
      <c r="Q97" s="158">
        <v>0</v>
      </c>
      <c r="R97" s="158">
        <f t="shared" ref="R97:R117" si="2">Q97*H97</f>
        <v>0</v>
      </c>
      <c r="S97" s="158">
        <v>0</v>
      </c>
      <c r="T97" s="159">
        <f t="shared" ref="T97:T117" si="3"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0" t="s">
        <v>280</v>
      </c>
      <c r="AT97" s="160" t="s">
        <v>177</v>
      </c>
      <c r="AU97" s="160" t="s">
        <v>76</v>
      </c>
      <c r="AY97" s="15" t="s">
        <v>183</v>
      </c>
      <c r="BE97" s="161">
        <f t="shared" ref="BE97:BE117" si="4">IF(N97="základní",J97,0)</f>
        <v>0</v>
      </c>
      <c r="BF97" s="161">
        <f t="shared" ref="BF97:BF117" si="5">IF(N97="snížená",J97,0)</f>
        <v>0</v>
      </c>
      <c r="BG97" s="161">
        <f t="shared" ref="BG97:BG117" si="6">IF(N97="zákl. přenesená",J97,0)</f>
        <v>0</v>
      </c>
      <c r="BH97" s="161">
        <f t="shared" ref="BH97:BH117" si="7">IF(N97="sníž. přenesená",J97,0)</f>
        <v>0</v>
      </c>
      <c r="BI97" s="161">
        <f t="shared" ref="BI97:BI117" si="8">IF(N97="nulová",J97,0)</f>
        <v>0</v>
      </c>
      <c r="BJ97" s="15" t="s">
        <v>84</v>
      </c>
      <c r="BK97" s="161">
        <f t="shared" ref="BK97:BK117" si="9">ROUND(I97*H97,2)</f>
        <v>0</v>
      </c>
      <c r="BL97" s="15" t="s">
        <v>280</v>
      </c>
      <c r="BM97" s="160" t="s">
        <v>994</v>
      </c>
    </row>
    <row r="98" spans="1:65" s="2" customFormat="1" ht="24">
      <c r="A98" s="32"/>
      <c r="B98" s="33"/>
      <c r="C98" s="162" t="s">
        <v>205</v>
      </c>
      <c r="D98" s="162" t="s">
        <v>198</v>
      </c>
      <c r="E98" s="163" t="s">
        <v>995</v>
      </c>
      <c r="F98" s="164" t="s">
        <v>996</v>
      </c>
      <c r="G98" s="165" t="s">
        <v>222</v>
      </c>
      <c r="H98" s="166">
        <v>7</v>
      </c>
      <c r="I98" s="167"/>
      <c r="J98" s="168">
        <f t="shared" si="0"/>
        <v>0</v>
      </c>
      <c r="K98" s="164" t="s">
        <v>181</v>
      </c>
      <c r="L98" s="169"/>
      <c r="M98" s="170" t="s">
        <v>35</v>
      </c>
      <c r="N98" s="171" t="s">
        <v>47</v>
      </c>
      <c r="O98" s="62"/>
      <c r="P98" s="158">
        <f t="shared" si="1"/>
        <v>0</v>
      </c>
      <c r="Q98" s="158">
        <v>0</v>
      </c>
      <c r="R98" s="158">
        <f t="shared" si="2"/>
        <v>0</v>
      </c>
      <c r="S98" s="158">
        <v>0</v>
      </c>
      <c r="T98" s="159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60" t="s">
        <v>414</v>
      </c>
      <c r="AT98" s="160" t="s">
        <v>198</v>
      </c>
      <c r="AU98" s="160" t="s">
        <v>76</v>
      </c>
      <c r="AY98" s="15" t="s">
        <v>183</v>
      </c>
      <c r="BE98" s="161">
        <f t="shared" si="4"/>
        <v>0</v>
      </c>
      <c r="BF98" s="161">
        <f t="shared" si="5"/>
        <v>0</v>
      </c>
      <c r="BG98" s="161">
        <f t="shared" si="6"/>
        <v>0</v>
      </c>
      <c r="BH98" s="161">
        <f t="shared" si="7"/>
        <v>0</v>
      </c>
      <c r="BI98" s="161">
        <f t="shared" si="8"/>
        <v>0</v>
      </c>
      <c r="BJ98" s="15" t="s">
        <v>84</v>
      </c>
      <c r="BK98" s="161">
        <f t="shared" si="9"/>
        <v>0</v>
      </c>
      <c r="BL98" s="15" t="s">
        <v>414</v>
      </c>
      <c r="BM98" s="160" t="s">
        <v>997</v>
      </c>
    </row>
    <row r="99" spans="1:65" s="2" customFormat="1" ht="24">
      <c r="A99" s="32"/>
      <c r="B99" s="33"/>
      <c r="C99" s="162" t="s">
        <v>197</v>
      </c>
      <c r="D99" s="162" t="s">
        <v>198</v>
      </c>
      <c r="E99" s="163" t="s">
        <v>998</v>
      </c>
      <c r="F99" s="164" t="s">
        <v>999</v>
      </c>
      <c r="G99" s="165" t="s">
        <v>222</v>
      </c>
      <c r="H99" s="166">
        <v>1</v>
      </c>
      <c r="I99" s="167"/>
      <c r="J99" s="168">
        <f t="shared" si="0"/>
        <v>0</v>
      </c>
      <c r="K99" s="164" t="s">
        <v>181</v>
      </c>
      <c r="L99" s="169"/>
      <c r="M99" s="170" t="s">
        <v>35</v>
      </c>
      <c r="N99" s="171" t="s">
        <v>47</v>
      </c>
      <c r="O99" s="62"/>
      <c r="P99" s="158">
        <f t="shared" si="1"/>
        <v>0</v>
      </c>
      <c r="Q99" s="158">
        <v>0</v>
      </c>
      <c r="R99" s="158">
        <f t="shared" si="2"/>
        <v>0</v>
      </c>
      <c r="S99" s="158">
        <v>0</v>
      </c>
      <c r="T99" s="159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0" t="s">
        <v>414</v>
      </c>
      <c r="AT99" s="160" t="s">
        <v>198</v>
      </c>
      <c r="AU99" s="160" t="s">
        <v>76</v>
      </c>
      <c r="AY99" s="15" t="s">
        <v>183</v>
      </c>
      <c r="BE99" s="161">
        <f t="shared" si="4"/>
        <v>0</v>
      </c>
      <c r="BF99" s="161">
        <f t="shared" si="5"/>
        <v>0</v>
      </c>
      <c r="BG99" s="161">
        <f t="shared" si="6"/>
        <v>0</v>
      </c>
      <c r="BH99" s="161">
        <f t="shared" si="7"/>
        <v>0</v>
      </c>
      <c r="BI99" s="161">
        <f t="shared" si="8"/>
        <v>0</v>
      </c>
      <c r="BJ99" s="15" t="s">
        <v>84</v>
      </c>
      <c r="BK99" s="161">
        <f t="shared" si="9"/>
        <v>0</v>
      </c>
      <c r="BL99" s="15" t="s">
        <v>414</v>
      </c>
      <c r="BM99" s="160" t="s">
        <v>1000</v>
      </c>
    </row>
    <row r="100" spans="1:65" s="2" customFormat="1" ht="24">
      <c r="A100" s="32"/>
      <c r="B100" s="33"/>
      <c r="C100" s="162" t="s">
        <v>211</v>
      </c>
      <c r="D100" s="162" t="s">
        <v>198</v>
      </c>
      <c r="E100" s="163" t="s">
        <v>1001</v>
      </c>
      <c r="F100" s="164" t="s">
        <v>1002</v>
      </c>
      <c r="G100" s="165" t="s">
        <v>222</v>
      </c>
      <c r="H100" s="166">
        <v>1</v>
      </c>
      <c r="I100" s="167"/>
      <c r="J100" s="168">
        <f t="shared" si="0"/>
        <v>0</v>
      </c>
      <c r="K100" s="164" t="s">
        <v>181</v>
      </c>
      <c r="L100" s="169"/>
      <c r="M100" s="170" t="s">
        <v>35</v>
      </c>
      <c r="N100" s="171" t="s">
        <v>47</v>
      </c>
      <c r="O100" s="62"/>
      <c r="P100" s="158">
        <f t="shared" si="1"/>
        <v>0</v>
      </c>
      <c r="Q100" s="158">
        <v>0</v>
      </c>
      <c r="R100" s="158">
        <f t="shared" si="2"/>
        <v>0</v>
      </c>
      <c r="S100" s="158">
        <v>0</v>
      </c>
      <c r="T100" s="159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60" t="s">
        <v>414</v>
      </c>
      <c r="AT100" s="160" t="s">
        <v>198</v>
      </c>
      <c r="AU100" s="160" t="s">
        <v>76</v>
      </c>
      <c r="AY100" s="15" t="s">
        <v>183</v>
      </c>
      <c r="BE100" s="161">
        <f t="shared" si="4"/>
        <v>0</v>
      </c>
      <c r="BF100" s="161">
        <f t="shared" si="5"/>
        <v>0</v>
      </c>
      <c r="BG100" s="161">
        <f t="shared" si="6"/>
        <v>0</v>
      </c>
      <c r="BH100" s="161">
        <f t="shared" si="7"/>
        <v>0</v>
      </c>
      <c r="BI100" s="161">
        <f t="shared" si="8"/>
        <v>0</v>
      </c>
      <c r="BJ100" s="15" t="s">
        <v>84</v>
      </c>
      <c r="BK100" s="161">
        <f t="shared" si="9"/>
        <v>0</v>
      </c>
      <c r="BL100" s="15" t="s">
        <v>414</v>
      </c>
      <c r="BM100" s="160" t="s">
        <v>1003</v>
      </c>
    </row>
    <row r="101" spans="1:65" s="2" customFormat="1" ht="24">
      <c r="A101" s="32"/>
      <c r="B101" s="33"/>
      <c r="C101" s="162" t="s">
        <v>201</v>
      </c>
      <c r="D101" s="162" t="s">
        <v>198</v>
      </c>
      <c r="E101" s="163" t="s">
        <v>1004</v>
      </c>
      <c r="F101" s="164" t="s">
        <v>1005</v>
      </c>
      <c r="G101" s="165" t="s">
        <v>222</v>
      </c>
      <c r="H101" s="166">
        <v>8</v>
      </c>
      <c r="I101" s="167"/>
      <c r="J101" s="168">
        <f t="shared" si="0"/>
        <v>0</v>
      </c>
      <c r="K101" s="164" t="s">
        <v>181</v>
      </c>
      <c r="L101" s="169"/>
      <c r="M101" s="170" t="s">
        <v>35</v>
      </c>
      <c r="N101" s="171" t="s">
        <v>47</v>
      </c>
      <c r="O101" s="62"/>
      <c r="P101" s="158">
        <f t="shared" si="1"/>
        <v>0</v>
      </c>
      <c r="Q101" s="158">
        <v>0</v>
      </c>
      <c r="R101" s="158">
        <f t="shared" si="2"/>
        <v>0</v>
      </c>
      <c r="S101" s="158">
        <v>0</v>
      </c>
      <c r="T101" s="159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60" t="s">
        <v>414</v>
      </c>
      <c r="AT101" s="160" t="s">
        <v>198</v>
      </c>
      <c r="AU101" s="160" t="s">
        <v>76</v>
      </c>
      <c r="AY101" s="15" t="s">
        <v>183</v>
      </c>
      <c r="BE101" s="161">
        <f t="shared" si="4"/>
        <v>0</v>
      </c>
      <c r="BF101" s="161">
        <f t="shared" si="5"/>
        <v>0</v>
      </c>
      <c r="BG101" s="161">
        <f t="shared" si="6"/>
        <v>0</v>
      </c>
      <c r="BH101" s="161">
        <f t="shared" si="7"/>
        <v>0</v>
      </c>
      <c r="BI101" s="161">
        <f t="shared" si="8"/>
        <v>0</v>
      </c>
      <c r="BJ101" s="15" t="s">
        <v>84</v>
      </c>
      <c r="BK101" s="161">
        <f t="shared" si="9"/>
        <v>0</v>
      </c>
      <c r="BL101" s="15" t="s">
        <v>414</v>
      </c>
      <c r="BM101" s="160" t="s">
        <v>1006</v>
      </c>
    </row>
    <row r="102" spans="1:65" s="2" customFormat="1" ht="24">
      <c r="A102" s="32"/>
      <c r="B102" s="33"/>
      <c r="C102" s="162" t="s">
        <v>219</v>
      </c>
      <c r="D102" s="162" t="s">
        <v>198</v>
      </c>
      <c r="E102" s="163" t="s">
        <v>1007</v>
      </c>
      <c r="F102" s="164" t="s">
        <v>1008</v>
      </c>
      <c r="G102" s="165" t="s">
        <v>222</v>
      </c>
      <c r="H102" s="166">
        <v>5</v>
      </c>
      <c r="I102" s="167"/>
      <c r="J102" s="168">
        <f t="shared" si="0"/>
        <v>0</v>
      </c>
      <c r="K102" s="164" t="s">
        <v>181</v>
      </c>
      <c r="L102" s="169"/>
      <c r="M102" s="170" t="s">
        <v>35</v>
      </c>
      <c r="N102" s="171" t="s">
        <v>47</v>
      </c>
      <c r="O102" s="62"/>
      <c r="P102" s="158">
        <f t="shared" si="1"/>
        <v>0</v>
      </c>
      <c r="Q102" s="158">
        <v>0</v>
      </c>
      <c r="R102" s="158">
        <f t="shared" si="2"/>
        <v>0</v>
      </c>
      <c r="S102" s="158">
        <v>0</v>
      </c>
      <c r="T102" s="159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60" t="s">
        <v>414</v>
      </c>
      <c r="AT102" s="160" t="s">
        <v>198</v>
      </c>
      <c r="AU102" s="160" t="s">
        <v>76</v>
      </c>
      <c r="AY102" s="15" t="s">
        <v>183</v>
      </c>
      <c r="BE102" s="161">
        <f t="shared" si="4"/>
        <v>0</v>
      </c>
      <c r="BF102" s="161">
        <f t="shared" si="5"/>
        <v>0</v>
      </c>
      <c r="BG102" s="161">
        <f t="shared" si="6"/>
        <v>0</v>
      </c>
      <c r="BH102" s="161">
        <f t="shared" si="7"/>
        <v>0</v>
      </c>
      <c r="BI102" s="161">
        <f t="shared" si="8"/>
        <v>0</v>
      </c>
      <c r="BJ102" s="15" t="s">
        <v>84</v>
      </c>
      <c r="BK102" s="161">
        <f t="shared" si="9"/>
        <v>0</v>
      </c>
      <c r="BL102" s="15" t="s">
        <v>414</v>
      </c>
      <c r="BM102" s="160" t="s">
        <v>1009</v>
      </c>
    </row>
    <row r="103" spans="1:65" s="2" customFormat="1" ht="16.5" customHeight="1">
      <c r="A103" s="32"/>
      <c r="B103" s="33"/>
      <c r="C103" s="149" t="s">
        <v>203</v>
      </c>
      <c r="D103" s="149" t="s">
        <v>177</v>
      </c>
      <c r="E103" s="150" t="s">
        <v>1010</v>
      </c>
      <c r="F103" s="151" t="s">
        <v>1011</v>
      </c>
      <c r="G103" s="152" t="s">
        <v>222</v>
      </c>
      <c r="H103" s="153">
        <v>7</v>
      </c>
      <c r="I103" s="154"/>
      <c r="J103" s="155">
        <f t="shared" si="0"/>
        <v>0</v>
      </c>
      <c r="K103" s="151" t="s">
        <v>181</v>
      </c>
      <c r="L103" s="37"/>
      <c r="M103" s="156" t="s">
        <v>35</v>
      </c>
      <c r="N103" s="157" t="s">
        <v>47</v>
      </c>
      <c r="O103" s="62"/>
      <c r="P103" s="158">
        <f t="shared" si="1"/>
        <v>0</v>
      </c>
      <c r="Q103" s="158">
        <v>0</v>
      </c>
      <c r="R103" s="158">
        <f t="shared" si="2"/>
        <v>0</v>
      </c>
      <c r="S103" s="158">
        <v>0</v>
      </c>
      <c r="T103" s="159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60" t="s">
        <v>280</v>
      </c>
      <c r="AT103" s="160" t="s">
        <v>177</v>
      </c>
      <c r="AU103" s="160" t="s">
        <v>76</v>
      </c>
      <c r="AY103" s="15" t="s">
        <v>183</v>
      </c>
      <c r="BE103" s="161">
        <f t="shared" si="4"/>
        <v>0</v>
      </c>
      <c r="BF103" s="161">
        <f t="shared" si="5"/>
        <v>0</v>
      </c>
      <c r="BG103" s="161">
        <f t="shared" si="6"/>
        <v>0</v>
      </c>
      <c r="BH103" s="161">
        <f t="shared" si="7"/>
        <v>0</v>
      </c>
      <c r="BI103" s="161">
        <f t="shared" si="8"/>
        <v>0</v>
      </c>
      <c r="BJ103" s="15" t="s">
        <v>84</v>
      </c>
      <c r="BK103" s="161">
        <f t="shared" si="9"/>
        <v>0</v>
      </c>
      <c r="BL103" s="15" t="s">
        <v>280</v>
      </c>
      <c r="BM103" s="160" t="s">
        <v>1012</v>
      </c>
    </row>
    <row r="104" spans="1:65" s="2" customFormat="1" ht="24">
      <c r="A104" s="32"/>
      <c r="B104" s="33"/>
      <c r="C104" s="162" t="s">
        <v>8</v>
      </c>
      <c r="D104" s="162" t="s">
        <v>198</v>
      </c>
      <c r="E104" s="163" t="s">
        <v>1013</v>
      </c>
      <c r="F104" s="164" t="s">
        <v>1014</v>
      </c>
      <c r="G104" s="165" t="s">
        <v>222</v>
      </c>
      <c r="H104" s="166">
        <v>1</v>
      </c>
      <c r="I104" s="167"/>
      <c r="J104" s="168">
        <f t="shared" si="0"/>
        <v>0</v>
      </c>
      <c r="K104" s="164" t="s">
        <v>181</v>
      </c>
      <c r="L104" s="169"/>
      <c r="M104" s="170" t="s">
        <v>35</v>
      </c>
      <c r="N104" s="171" t="s">
        <v>47</v>
      </c>
      <c r="O104" s="62"/>
      <c r="P104" s="158">
        <f t="shared" si="1"/>
        <v>0</v>
      </c>
      <c r="Q104" s="158">
        <v>0</v>
      </c>
      <c r="R104" s="158">
        <f t="shared" si="2"/>
        <v>0</v>
      </c>
      <c r="S104" s="158">
        <v>0</v>
      </c>
      <c r="T104" s="159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60" t="s">
        <v>414</v>
      </c>
      <c r="AT104" s="160" t="s">
        <v>198</v>
      </c>
      <c r="AU104" s="160" t="s">
        <v>76</v>
      </c>
      <c r="AY104" s="15" t="s">
        <v>183</v>
      </c>
      <c r="BE104" s="161">
        <f t="shared" si="4"/>
        <v>0</v>
      </c>
      <c r="BF104" s="161">
        <f t="shared" si="5"/>
        <v>0</v>
      </c>
      <c r="BG104" s="161">
        <f t="shared" si="6"/>
        <v>0</v>
      </c>
      <c r="BH104" s="161">
        <f t="shared" si="7"/>
        <v>0</v>
      </c>
      <c r="BI104" s="161">
        <f t="shared" si="8"/>
        <v>0</v>
      </c>
      <c r="BJ104" s="15" t="s">
        <v>84</v>
      </c>
      <c r="BK104" s="161">
        <f t="shared" si="9"/>
        <v>0</v>
      </c>
      <c r="BL104" s="15" t="s">
        <v>414</v>
      </c>
      <c r="BM104" s="160" t="s">
        <v>1015</v>
      </c>
    </row>
    <row r="105" spans="1:65" s="2" customFormat="1" ht="24">
      <c r="A105" s="32"/>
      <c r="B105" s="33"/>
      <c r="C105" s="162" t="s">
        <v>204</v>
      </c>
      <c r="D105" s="162" t="s">
        <v>198</v>
      </c>
      <c r="E105" s="163" t="s">
        <v>1016</v>
      </c>
      <c r="F105" s="164" t="s">
        <v>1017</v>
      </c>
      <c r="G105" s="165" t="s">
        <v>222</v>
      </c>
      <c r="H105" s="166">
        <v>3</v>
      </c>
      <c r="I105" s="167"/>
      <c r="J105" s="168">
        <f t="shared" si="0"/>
        <v>0</v>
      </c>
      <c r="K105" s="164" t="s">
        <v>181</v>
      </c>
      <c r="L105" s="169"/>
      <c r="M105" s="170" t="s">
        <v>35</v>
      </c>
      <c r="N105" s="171" t="s">
        <v>47</v>
      </c>
      <c r="O105" s="62"/>
      <c r="P105" s="158">
        <f t="shared" si="1"/>
        <v>0</v>
      </c>
      <c r="Q105" s="158">
        <v>0</v>
      </c>
      <c r="R105" s="158">
        <f t="shared" si="2"/>
        <v>0</v>
      </c>
      <c r="S105" s="158">
        <v>0</v>
      </c>
      <c r="T105" s="159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60" t="s">
        <v>414</v>
      </c>
      <c r="AT105" s="160" t="s">
        <v>198</v>
      </c>
      <c r="AU105" s="160" t="s">
        <v>76</v>
      </c>
      <c r="AY105" s="15" t="s">
        <v>183</v>
      </c>
      <c r="BE105" s="161">
        <f t="shared" si="4"/>
        <v>0</v>
      </c>
      <c r="BF105" s="161">
        <f t="shared" si="5"/>
        <v>0</v>
      </c>
      <c r="BG105" s="161">
        <f t="shared" si="6"/>
        <v>0</v>
      </c>
      <c r="BH105" s="161">
        <f t="shared" si="7"/>
        <v>0</v>
      </c>
      <c r="BI105" s="161">
        <f t="shared" si="8"/>
        <v>0</v>
      </c>
      <c r="BJ105" s="15" t="s">
        <v>84</v>
      </c>
      <c r="BK105" s="161">
        <f t="shared" si="9"/>
        <v>0</v>
      </c>
      <c r="BL105" s="15" t="s">
        <v>414</v>
      </c>
      <c r="BM105" s="160" t="s">
        <v>1018</v>
      </c>
    </row>
    <row r="106" spans="1:65" s="2" customFormat="1" ht="24">
      <c r="A106" s="32"/>
      <c r="B106" s="33"/>
      <c r="C106" s="162" t="s">
        <v>236</v>
      </c>
      <c r="D106" s="162" t="s">
        <v>198</v>
      </c>
      <c r="E106" s="163" t="s">
        <v>1019</v>
      </c>
      <c r="F106" s="164" t="s">
        <v>1020</v>
      </c>
      <c r="G106" s="165" t="s">
        <v>222</v>
      </c>
      <c r="H106" s="166">
        <v>1</v>
      </c>
      <c r="I106" s="167"/>
      <c r="J106" s="168">
        <f t="shared" si="0"/>
        <v>0</v>
      </c>
      <c r="K106" s="164" t="s">
        <v>181</v>
      </c>
      <c r="L106" s="169"/>
      <c r="M106" s="170" t="s">
        <v>35</v>
      </c>
      <c r="N106" s="171" t="s">
        <v>47</v>
      </c>
      <c r="O106" s="62"/>
      <c r="P106" s="158">
        <f t="shared" si="1"/>
        <v>0</v>
      </c>
      <c r="Q106" s="158">
        <v>0</v>
      </c>
      <c r="R106" s="158">
        <f t="shared" si="2"/>
        <v>0</v>
      </c>
      <c r="S106" s="158">
        <v>0</v>
      </c>
      <c r="T106" s="159">
        <f t="shared" si="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60" t="s">
        <v>414</v>
      </c>
      <c r="AT106" s="160" t="s">
        <v>198</v>
      </c>
      <c r="AU106" s="160" t="s">
        <v>76</v>
      </c>
      <c r="AY106" s="15" t="s">
        <v>183</v>
      </c>
      <c r="BE106" s="161">
        <f t="shared" si="4"/>
        <v>0</v>
      </c>
      <c r="BF106" s="161">
        <f t="shared" si="5"/>
        <v>0</v>
      </c>
      <c r="BG106" s="161">
        <f t="shared" si="6"/>
        <v>0</v>
      </c>
      <c r="BH106" s="161">
        <f t="shared" si="7"/>
        <v>0</v>
      </c>
      <c r="BI106" s="161">
        <f t="shared" si="8"/>
        <v>0</v>
      </c>
      <c r="BJ106" s="15" t="s">
        <v>84</v>
      </c>
      <c r="BK106" s="161">
        <f t="shared" si="9"/>
        <v>0</v>
      </c>
      <c r="BL106" s="15" t="s">
        <v>414</v>
      </c>
      <c r="BM106" s="160" t="s">
        <v>1021</v>
      </c>
    </row>
    <row r="107" spans="1:65" s="2" customFormat="1" ht="24">
      <c r="A107" s="32"/>
      <c r="B107" s="33"/>
      <c r="C107" s="162" t="s">
        <v>209</v>
      </c>
      <c r="D107" s="162" t="s">
        <v>198</v>
      </c>
      <c r="E107" s="163" t="s">
        <v>1022</v>
      </c>
      <c r="F107" s="164" t="s">
        <v>1023</v>
      </c>
      <c r="G107" s="165" t="s">
        <v>222</v>
      </c>
      <c r="H107" s="166">
        <v>1</v>
      </c>
      <c r="I107" s="167"/>
      <c r="J107" s="168">
        <f t="shared" si="0"/>
        <v>0</v>
      </c>
      <c r="K107" s="164" t="s">
        <v>181</v>
      </c>
      <c r="L107" s="169"/>
      <c r="M107" s="170" t="s">
        <v>35</v>
      </c>
      <c r="N107" s="171" t="s">
        <v>47</v>
      </c>
      <c r="O107" s="62"/>
      <c r="P107" s="158">
        <f t="shared" si="1"/>
        <v>0</v>
      </c>
      <c r="Q107" s="158">
        <v>0</v>
      </c>
      <c r="R107" s="158">
        <f t="shared" si="2"/>
        <v>0</v>
      </c>
      <c r="S107" s="158">
        <v>0</v>
      </c>
      <c r="T107" s="159">
        <f t="shared" si="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60" t="s">
        <v>414</v>
      </c>
      <c r="AT107" s="160" t="s">
        <v>198</v>
      </c>
      <c r="AU107" s="160" t="s">
        <v>76</v>
      </c>
      <c r="AY107" s="15" t="s">
        <v>183</v>
      </c>
      <c r="BE107" s="161">
        <f t="shared" si="4"/>
        <v>0</v>
      </c>
      <c r="BF107" s="161">
        <f t="shared" si="5"/>
        <v>0</v>
      </c>
      <c r="BG107" s="161">
        <f t="shared" si="6"/>
        <v>0</v>
      </c>
      <c r="BH107" s="161">
        <f t="shared" si="7"/>
        <v>0</v>
      </c>
      <c r="BI107" s="161">
        <f t="shared" si="8"/>
        <v>0</v>
      </c>
      <c r="BJ107" s="15" t="s">
        <v>84</v>
      </c>
      <c r="BK107" s="161">
        <f t="shared" si="9"/>
        <v>0</v>
      </c>
      <c r="BL107" s="15" t="s">
        <v>414</v>
      </c>
      <c r="BM107" s="160" t="s">
        <v>1024</v>
      </c>
    </row>
    <row r="108" spans="1:65" s="2" customFormat="1" ht="24">
      <c r="A108" s="32"/>
      <c r="B108" s="33"/>
      <c r="C108" s="162" t="s">
        <v>241</v>
      </c>
      <c r="D108" s="162" t="s">
        <v>198</v>
      </c>
      <c r="E108" s="163" t="s">
        <v>1025</v>
      </c>
      <c r="F108" s="164" t="s">
        <v>1026</v>
      </c>
      <c r="G108" s="165" t="s">
        <v>222</v>
      </c>
      <c r="H108" s="166">
        <v>1</v>
      </c>
      <c r="I108" s="167"/>
      <c r="J108" s="168">
        <f t="shared" si="0"/>
        <v>0</v>
      </c>
      <c r="K108" s="164" t="s">
        <v>181</v>
      </c>
      <c r="L108" s="169"/>
      <c r="M108" s="170" t="s">
        <v>35</v>
      </c>
      <c r="N108" s="171" t="s">
        <v>47</v>
      </c>
      <c r="O108" s="62"/>
      <c r="P108" s="158">
        <f t="shared" si="1"/>
        <v>0</v>
      </c>
      <c r="Q108" s="158">
        <v>0</v>
      </c>
      <c r="R108" s="158">
        <f t="shared" si="2"/>
        <v>0</v>
      </c>
      <c r="S108" s="158">
        <v>0</v>
      </c>
      <c r="T108" s="159">
        <f t="shared" si="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60" t="s">
        <v>414</v>
      </c>
      <c r="AT108" s="160" t="s">
        <v>198</v>
      </c>
      <c r="AU108" s="160" t="s">
        <v>76</v>
      </c>
      <c r="AY108" s="15" t="s">
        <v>183</v>
      </c>
      <c r="BE108" s="161">
        <f t="shared" si="4"/>
        <v>0</v>
      </c>
      <c r="BF108" s="161">
        <f t="shared" si="5"/>
        <v>0</v>
      </c>
      <c r="BG108" s="161">
        <f t="shared" si="6"/>
        <v>0</v>
      </c>
      <c r="BH108" s="161">
        <f t="shared" si="7"/>
        <v>0</v>
      </c>
      <c r="BI108" s="161">
        <f t="shared" si="8"/>
        <v>0</v>
      </c>
      <c r="BJ108" s="15" t="s">
        <v>84</v>
      </c>
      <c r="BK108" s="161">
        <f t="shared" si="9"/>
        <v>0</v>
      </c>
      <c r="BL108" s="15" t="s">
        <v>414</v>
      </c>
      <c r="BM108" s="160" t="s">
        <v>1027</v>
      </c>
    </row>
    <row r="109" spans="1:65" s="2" customFormat="1" ht="16.5" customHeight="1">
      <c r="A109" s="32"/>
      <c r="B109" s="33"/>
      <c r="C109" s="149" t="s">
        <v>210</v>
      </c>
      <c r="D109" s="149" t="s">
        <v>177</v>
      </c>
      <c r="E109" s="150" t="s">
        <v>1028</v>
      </c>
      <c r="F109" s="151" t="s">
        <v>1029</v>
      </c>
      <c r="G109" s="152" t="s">
        <v>222</v>
      </c>
      <c r="H109" s="153">
        <v>6</v>
      </c>
      <c r="I109" s="154"/>
      <c r="J109" s="155">
        <f t="shared" si="0"/>
        <v>0</v>
      </c>
      <c r="K109" s="151" t="s">
        <v>181</v>
      </c>
      <c r="L109" s="37"/>
      <c r="M109" s="156" t="s">
        <v>35</v>
      </c>
      <c r="N109" s="157" t="s">
        <v>47</v>
      </c>
      <c r="O109" s="62"/>
      <c r="P109" s="158">
        <f t="shared" si="1"/>
        <v>0</v>
      </c>
      <c r="Q109" s="158">
        <v>0</v>
      </c>
      <c r="R109" s="158">
        <f t="shared" si="2"/>
        <v>0</v>
      </c>
      <c r="S109" s="158">
        <v>0</v>
      </c>
      <c r="T109" s="159">
        <f t="shared" si="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60" t="s">
        <v>280</v>
      </c>
      <c r="AT109" s="160" t="s">
        <v>177</v>
      </c>
      <c r="AU109" s="160" t="s">
        <v>76</v>
      </c>
      <c r="AY109" s="15" t="s">
        <v>183</v>
      </c>
      <c r="BE109" s="161">
        <f t="shared" si="4"/>
        <v>0</v>
      </c>
      <c r="BF109" s="161">
        <f t="shared" si="5"/>
        <v>0</v>
      </c>
      <c r="BG109" s="161">
        <f t="shared" si="6"/>
        <v>0</v>
      </c>
      <c r="BH109" s="161">
        <f t="shared" si="7"/>
        <v>0</v>
      </c>
      <c r="BI109" s="161">
        <f t="shared" si="8"/>
        <v>0</v>
      </c>
      <c r="BJ109" s="15" t="s">
        <v>84</v>
      </c>
      <c r="BK109" s="161">
        <f t="shared" si="9"/>
        <v>0</v>
      </c>
      <c r="BL109" s="15" t="s">
        <v>280</v>
      </c>
      <c r="BM109" s="160" t="s">
        <v>1030</v>
      </c>
    </row>
    <row r="110" spans="1:65" s="2" customFormat="1" ht="24">
      <c r="A110" s="32"/>
      <c r="B110" s="33"/>
      <c r="C110" s="162" t="s">
        <v>7</v>
      </c>
      <c r="D110" s="162" t="s">
        <v>198</v>
      </c>
      <c r="E110" s="163" t="s">
        <v>1031</v>
      </c>
      <c r="F110" s="164" t="s">
        <v>1032</v>
      </c>
      <c r="G110" s="165" t="s">
        <v>222</v>
      </c>
      <c r="H110" s="166">
        <v>6</v>
      </c>
      <c r="I110" s="167"/>
      <c r="J110" s="168">
        <f t="shared" si="0"/>
        <v>0</v>
      </c>
      <c r="K110" s="164" t="s">
        <v>181</v>
      </c>
      <c r="L110" s="169"/>
      <c r="M110" s="170" t="s">
        <v>35</v>
      </c>
      <c r="N110" s="171" t="s">
        <v>47</v>
      </c>
      <c r="O110" s="62"/>
      <c r="P110" s="158">
        <f t="shared" si="1"/>
        <v>0</v>
      </c>
      <c r="Q110" s="158">
        <v>0</v>
      </c>
      <c r="R110" s="158">
        <f t="shared" si="2"/>
        <v>0</v>
      </c>
      <c r="S110" s="158">
        <v>0</v>
      </c>
      <c r="T110" s="159">
        <f t="shared" si="3"/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60" t="s">
        <v>414</v>
      </c>
      <c r="AT110" s="160" t="s">
        <v>198</v>
      </c>
      <c r="AU110" s="160" t="s">
        <v>76</v>
      </c>
      <c r="AY110" s="15" t="s">
        <v>183</v>
      </c>
      <c r="BE110" s="161">
        <f t="shared" si="4"/>
        <v>0</v>
      </c>
      <c r="BF110" s="161">
        <f t="shared" si="5"/>
        <v>0</v>
      </c>
      <c r="BG110" s="161">
        <f t="shared" si="6"/>
        <v>0</v>
      </c>
      <c r="BH110" s="161">
        <f t="shared" si="7"/>
        <v>0</v>
      </c>
      <c r="BI110" s="161">
        <f t="shared" si="8"/>
        <v>0</v>
      </c>
      <c r="BJ110" s="15" t="s">
        <v>84</v>
      </c>
      <c r="BK110" s="161">
        <f t="shared" si="9"/>
        <v>0</v>
      </c>
      <c r="BL110" s="15" t="s">
        <v>414</v>
      </c>
      <c r="BM110" s="160" t="s">
        <v>1033</v>
      </c>
    </row>
    <row r="111" spans="1:65" s="2" customFormat="1" ht="16.5" customHeight="1">
      <c r="A111" s="32"/>
      <c r="B111" s="33"/>
      <c r="C111" s="149" t="s">
        <v>214</v>
      </c>
      <c r="D111" s="149" t="s">
        <v>177</v>
      </c>
      <c r="E111" s="150" t="s">
        <v>1034</v>
      </c>
      <c r="F111" s="151" t="s">
        <v>1035</v>
      </c>
      <c r="G111" s="152" t="s">
        <v>222</v>
      </c>
      <c r="H111" s="153">
        <v>1</v>
      </c>
      <c r="I111" s="154"/>
      <c r="J111" s="155">
        <f t="shared" si="0"/>
        <v>0</v>
      </c>
      <c r="K111" s="151" t="s">
        <v>181</v>
      </c>
      <c r="L111" s="37"/>
      <c r="M111" s="156" t="s">
        <v>35</v>
      </c>
      <c r="N111" s="157" t="s">
        <v>47</v>
      </c>
      <c r="O111" s="62"/>
      <c r="P111" s="158">
        <f t="shared" si="1"/>
        <v>0</v>
      </c>
      <c r="Q111" s="158">
        <v>0</v>
      </c>
      <c r="R111" s="158">
        <f t="shared" si="2"/>
        <v>0</v>
      </c>
      <c r="S111" s="158">
        <v>0</v>
      </c>
      <c r="T111" s="159">
        <f t="shared" si="3"/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60" t="s">
        <v>280</v>
      </c>
      <c r="AT111" s="160" t="s">
        <v>177</v>
      </c>
      <c r="AU111" s="160" t="s">
        <v>76</v>
      </c>
      <c r="AY111" s="15" t="s">
        <v>183</v>
      </c>
      <c r="BE111" s="161">
        <f t="shared" si="4"/>
        <v>0</v>
      </c>
      <c r="BF111" s="161">
        <f t="shared" si="5"/>
        <v>0</v>
      </c>
      <c r="BG111" s="161">
        <f t="shared" si="6"/>
        <v>0</v>
      </c>
      <c r="BH111" s="161">
        <f t="shared" si="7"/>
        <v>0</v>
      </c>
      <c r="BI111" s="161">
        <f t="shared" si="8"/>
        <v>0</v>
      </c>
      <c r="BJ111" s="15" t="s">
        <v>84</v>
      </c>
      <c r="BK111" s="161">
        <f t="shared" si="9"/>
        <v>0</v>
      </c>
      <c r="BL111" s="15" t="s">
        <v>280</v>
      </c>
      <c r="BM111" s="160" t="s">
        <v>1036</v>
      </c>
    </row>
    <row r="112" spans="1:65" s="2" customFormat="1" ht="24">
      <c r="A112" s="32"/>
      <c r="B112" s="33"/>
      <c r="C112" s="162" t="s">
        <v>255</v>
      </c>
      <c r="D112" s="162" t="s">
        <v>198</v>
      </c>
      <c r="E112" s="163" t="s">
        <v>1037</v>
      </c>
      <c r="F112" s="164" t="s">
        <v>1038</v>
      </c>
      <c r="G112" s="165" t="s">
        <v>222</v>
      </c>
      <c r="H112" s="166">
        <v>1</v>
      </c>
      <c r="I112" s="167"/>
      <c r="J112" s="168">
        <f t="shared" si="0"/>
        <v>0</v>
      </c>
      <c r="K112" s="164" t="s">
        <v>181</v>
      </c>
      <c r="L112" s="169"/>
      <c r="M112" s="170" t="s">
        <v>35</v>
      </c>
      <c r="N112" s="171" t="s">
        <v>47</v>
      </c>
      <c r="O112" s="62"/>
      <c r="P112" s="158">
        <f t="shared" si="1"/>
        <v>0</v>
      </c>
      <c r="Q112" s="158">
        <v>0</v>
      </c>
      <c r="R112" s="158">
        <f t="shared" si="2"/>
        <v>0</v>
      </c>
      <c r="S112" s="158">
        <v>0</v>
      </c>
      <c r="T112" s="159">
        <f t="shared" si="3"/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60" t="s">
        <v>414</v>
      </c>
      <c r="AT112" s="160" t="s">
        <v>198</v>
      </c>
      <c r="AU112" s="160" t="s">
        <v>76</v>
      </c>
      <c r="AY112" s="15" t="s">
        <v>183</v>
      </c>
      <c r="BE112" s="161">
        <f t="shared" si="4"/>
        <v>0</v>
      </c>
      <c r="BF112" s="161">
        <f t="shared" si="5"/>
        <v>0</v>
      </c>
      <c r="BG112" s="161">
        <f t="shared" si="6"/>
        <v>0</v>
      </c>
      <c r="BH112" s="161">
        <f t="shared" si="7"/>
        <v>0</v>
      </c>
      <c r="BI112" s="161">
        <f t="shared" si="8"/>
        <v>0</v>
      </c>
      <c r="BJ112" s="15" t="s">
        <v>84</v>
      </c>
      <c r="BK112" s="161">
        <f t="shared" si="9"/>
        <v>0</v>
      </c>
      <c r="BL112" s="15" t="s">
        <v>414</v>
      </c>
      <c r="BM112" s="160" t="s">
        <v>1039</v>
      </c>
    </row>
    <row r="113" spans="1:65" s="2" customFormat="1" ht="16.5" customHeight="1">
      <c r="A113" s="32"/>
      <c r="B113" s="33"/>
      <c r="C113" s="149" t="s">
        <v>218</v>
      </c>
      <c r="D113" s="149" t="s">
        <v>177</v>
      </c>
      <c r="E113" s="150" t="s">
        <v>1040</v>
      </c>
      <c r="F113" s="151" t="s">
        <v>1041</v>
      </c>
      <c r="G113" s="152" t="s">
        <v>222</v>
      </c>
      <c r="H113" s="153">
        <v>1</v>
      </c>
      <c r="I113" s="154"/>
      <c r="J113" s="155">
        <f t="shared" si="0"/>
        <v>0</v>
      </c>
      <c r="K113" s="151" t="s">
        <v>181</v>
      </c>
      <c r="L113" s="37"/>
      <c r="M113" s="156" t="s">
        <v>35</v>
      </c>
      <c r="N113" s="157" t="s">
        <v>47</v>
      </c>
      <c r="O113" s="62"/>
      <c r="P113" s="158">
        <f t="shared" si="1"/>
        <v>0</v>
      </c>
      <c r="Q113" s="158">
        <v>0</v>
      </c>
      <c r="R113" s="158">
        <f t="shared" si="2"/>
        <v>0</v>
      </c>
      <c r="S113" s="158">
        <v>0</v>
      </c>
      <c r="T113" s="159">
        <f t="shared" si="3"/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60" t="s">
        <v>280</v>
      </c>
      <c r="AT113" s="160" t="s">
        <v>177</v>
      </c>
      <c r="AU113" s="160" t="s">
        <v>76</v>
      </c>
      <c r="AY113" s="15" t="s">
        <v>183</v>
      </c>
      <c r="BE113" s="161">
        <f t="shared" si="4"/>
        <v>0</v>
      </c>
      <c r="BF113" s="161">
        <f t="shared" si="5"/>
        <v>0</v>
      </c>
      <c r="BG113" s="161">
        <f t="shared" si="6"/>
        <v>0</v>
      </c>
      <c r="BH113" s="161">
        <f t="shared" si="7"/>
        <v>0</v>
      </c>
      <c r="BI113" s="161">
        <f t="shared" si="8"/>
        <v>0</v>
      </c>
      <c r="BJ113" s="15" t="s">
        <v>84</v>
      </c>
      <c r="BK113" s="161">
        <f t="shared" si="9"/>
        <v>0</v>
      </c>
      <c r="BL113" s="15" t="s">
        <v>280</v>
      </c>
      <c r="BM113" s="160" t="s">
        <v>1042</v>
      </c>
    </row>
    <row r="114" spans="1:65" s="2" customFormat="1" ht="24">
      <c r="A114" s="32"/>
      <c r="B114" s="33"/>
      <c r="C114" s="162" t="s">
        <v>263</v>
      </c>
      <c r="D114" s="162" t="s">
        <v>198</v>
      </c>
      <c r="E114" s="163" t="s">
        <v>1043</v>
      </c>
      <c r="F114" s="164" t="s">
        <v>1044</v>
      </c>
      <c r="G114" s="165" t="s">
        <v>222</v>
      </c>
      <c r="H114" s="166">
        <v>1</v>
      </c>
      <c r="I114" s="167"/>
      <c r="J114" s="168">
        <f t="shared" si="0"/>
        <v>0</v>
      </c>
      <c r="K114" s="164" t="s">
        <v>181</v>
      </c>
      <c r="L114" s="169"/>
      <c r="M114" s="170" t="s">
        <v>35</v>
      </c>
      <c r="N114" s="171" t="s">
        <v>47</v>
      </c>
      <c r="O114" s="62"/>
      <c r="P114" s="158">
        <f t="shared" si="1"/>
        <v>0</v>
      </c>
      <c r="Q114" s="158">
        <v>0</v>
      </c>
      <c r="R114" s="158">
        <f t="shared" si="2"/>
        <v>0</v>
      </c>
      <c r="S114" s="158">
        <v>0</v>
      </c>
      <c r="T114" s="159">
        <f t="shared" si="3"/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60" t="s">
        <v>414</v>
      </c>
      <c r="AT114" s="160" t="s">
        <v>198</v>
      </c>
      <c r="AU114" s="160" t="s">
        <v>76</v>
      </c>
      <c r="AY114" s="15" t="s">
        <v>183</v>
      </c>
      <c r="BE114" s="161">
        <f t="shared" si="4"/>
        <v>0</v>
      </c>
      <c r="BF114" s="161">
        <f t="shared" si="5"/>
        <v>0</v>
      </c>
      <c r="BG114" s="161">
        <f t="shared" si="6"/>
        <v>0</v>
      </c>
      <c r="BH114" s="161">
        <f t="shared" si="7"/>
        <v>0</v>
      </c>
      <c r="BI114" s="161">
        <f t="shared" si="8"/>
        <v>0</v>
      </c>
      <c r="BJ114" s="15" t="s">
        <v>84</v>
      </c>
      <c r="BK114" s="161">
        <f t="shared" si="9"/>
        <v>0</v>
      </c>
      <c r="BL114" s="15" t="s">
        <v>414</v>
      </c>
      <c r="BM114" s="160" t="s">
        <v>1045</v>
      </c>
    </row>
    <row r="115" spans="1:65" s="2" customFormat="1" ht="21.75" customHeight="1">
      <c r="A115" s="32"/>
      <c r="B115" s="33"/>
      <c r="C115" s="149" t="s">
        <v>223</v>
      </c>
      <c r="D115" s="149" t="s">
        <v>177</v>
      </c>
      <c r="E115" s="150" t="s">
        <v>1046</v>
      </c>
      <c r="F115" s="151" t="s">
        <v>1047</v>
      </c>
      <c r="G115" s="152" t="s">
        <v>222</v>
      </c>
      <c r="H115" s="153">
        <v>3</v>
      </c>
      <c r="I115" s="154"/>
      <c r="J115" s="155">
        <f t="shared" si="0"/>
        <v>0</v>
      </c>
      <c r="K115" s="151" t="s">
        <v>181</v>
      </c>
      <c r="L115" s="37"/>
      <c r="M115" s="156" t="s">
        <v>35</v>
      </c>
      <c r="N115" s="157" t="s">
        <v>47</v>
      </c>
      <c r="O115" s="62"/>
      <c r="P115" s="158">
        <f t="shared" si="1"/>
        <v>0</v>
      </c>
      <c r="Q115" s="158">
        <v>0</v>
      </c>
      <c r="R115" s="158">
        <f t="shared" si="2"/>
        <v>0</v>
      </c>
      <c r="S115" s="158">
        <v>0</v>
      </c>
      <c r="T115" s="159">
        <f t="shared" si="3"/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60" t="s">
        <v>280</v>
      </c>
      <c r="AT115" s="160" t="s">
        <v>177</v>
      </c>
      <c r="AU115" s="160" t="s">
        <v>76</v>
      </c>
      <c r="AY115" s="15" t="s">
        <v>183</v>
      </c>
      <c r="BE115" s="161">
        <f t="shared" si="4"/>
        <v>0</v>
      </c>
      <c r="BF115" s="161">
        <f t="shared" si="5"/>
        <v>0</v>
      </c>
      <c r="BG115" s="161">
        <f t="shared" si="6"/>
        <v>0</v>
      </c>
      <c r="BH115" s="161">
        <f t="shared" si="7"/>
        <v>0</v>
      </c>
      <c r="BI115" s="161">
        <f t="shared" si="8"/>
        <v>0</v>
      </c>
      <c r="BJ115" s="15" t="s">
        <v>84</v>
      </c>
      <c r="BK115" s="161">
        <f t="shared" si="9"/>
        <v>0</v>
      </c>
      <c r="BL115" s="15" t="s">
        <v>280</v>
      </c>
      <c r="BM115" s="160" t="s">
        <v>1048</v>
      </c>
    </row>
    <row r="116" spans="1:65" s="2" customFormat="1" ht="21.75" customHeight="1">
      <c r="A116" s="32"/>
      <c r="B116" s="33"/>
      <c r="C116" s="162" t="s">
        <v>271</v>
      </c>
      <c r="D116" s="162" t="s">
        <v>198</v>
      </c>
      <c r="E116" s="163" t="s">
        <v>1049</v>
      </c>
      <c r="F116" s="164" t="s">
        <v>1050</v>
      </c>
      <c r="G116" s="165" t="s">
        <v>222</v>
      </c>
      <c r="H116" s="166">
        <v>3</v>
      </c>
      <c r="I116" s="167"/>
      <c r="J116" s="168">
        <f t="shared" si="0"/>
        <v>0</v>
      </c>
      <c r="K116" s="164" t="s">
        <v>181</v>
      </c>
      <c r="L116" s="169"/>
      <c r="M116" s="170" t="s">
        <v>35</v>
      </c>
      <c r="N116" s="171" t="s">
        <v>47</v>
      </c>
      <c r="O116" s="62"/>
      <c r="P116" s="158">
        <f t="shared" si="1"/>
        <v>0</v>
      </c>
      <c r="Q116" s="158">
        <v>0</v>
      </c>
      <c r="R116" s="158">
        <f t="shared" si="2"/>
        <v>0</v>
      </c>
      <c r="S116" s="158">
        <v>0</v>
      </c>
      <c r="T116" s="159">
        <f t="shared" si="3"/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60" t="s">
        <v>414</v>
      </c>
      <c r="AT116" s="160" t="s">
        <v>198</v>
      </c>
      <c r="AU116" s="160" t="s">
        <v>76</v>
      </c>
      <c r="AY116" s="15" t="s">
        <v>183</v>
      </c>
      <c r="BE116" s="161">
        <f t="shared" si="4"/>
        <v>0</v>
      </c>
      <c r="BF116" s="161">
        <f t="shared" si="5"/>
        <v>0</v>
      </c>
      <c r="BG116" s="161">
        <f t="shared" si="6"/>
        <v>0</v>
      </c>
      <c r="BH116" s="161">
        <f t="shared" si="7"/>
        <v>0</v>
      </c>
      <c r="BI116" s="161">
        <f t="shared" si="8"/>
        <v>0</v>
      </c>
      <c r="BJ116" s="15" t="s">
        <v>84</v>
      </c>
      <c r="BK116" s="161">
        <f t="shared" si="9"/>
        <v>0</v>
      </c>
      <c r="BL116" s="15" t="s">
        <v>414</v>
      </c>
      <c r="BM116" s="160" t="s">
        <v>1051</v>
      </c>
    </row>
    <row r="117" spans="1:65" s="2" customFormat="1" ht="16.5" customHeight="1">
      <c r="A117" s="32"/>
      <c r="B117" s="33"/>
      <c r="C117" s="149" t="s">
        <v>275</v>
      </c>
      <c r="D117" s="149" t="s">
        <v>177</v>
      </c>
      <c r="E117" s="150" t="s">
        <v>1052</v>
      </c>
      <c r="F117" s="151" t="s">
        <v>1053</v>
      </c>
      <c r="G117" s="152" t="s">
        <v>222</v>
      </c>
      <c r="H117" s="153">
        <v>1</v>
      </c>
      <c r="I117" s="154"/>
      <c r="J117" s="155">
        <f t="shared" si="0"/>
        <v>0</v>
      </c>
      <c r="K117" s="151" t="s">
        <v>181</v>
      </c>
      <c r="L117" s="37"/>
      <c r="M117" s="156" t="s">
        <v>35</v>
      </c>
      <c r="N117" s="157" t="s">
        <v>47</v>
      </c>
      <c r="O117" s="62"/>
      <c r="P117" s="158">
        <f t="shared" si="1"/>
        <v>0</v>
      </c>
      <c r="Q117" s="158">
        <v>0</v>
      </c>
      <c r="R117" s="158">
        <f t="shared" si="2"/>
        <v>0</v>
      </c>
      <c r="S117" s="158">
        <v>0</v>
      </c>
      <c r="T117" s="159">
        <f t="shared" si="3"/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60" t="s">
        <v>280</v>
      </c>
      <c r="AT117" s="160" t="s">
        <v>177</v>
      </c>
      <c r="AU117" s="160" t="s">
        <v>76</v>
      </c>
      <c r="AY117" s="15" t="s">
        <v>183</v>
      </c>
      <c r="BE117" s="161">
        <f t="shared" si="4"/>
        <v>0</v>
      </c>
      <c r="BF117" s="161">
        <f t="shared" si="5"/>
        <v>0</v>
      </c>
      <c r="BG117" s="161">
        <f t="shared" si="6"/>
        <v>0</v>
      </c>
      <c r="BH117" s="161">
        <f t="shared" si="7"/>
        <v>0</v>
      </c>
      <c r="BI117" s="161">
        <f t="shared" si="8"/>
        <v>0</v>
      </c>
      <c r="BJ117" s="15" t="s">
        <v>84</v>
      </c>
      <c r="BK117" s="161">
        <f t="shared" si="9"/>
        <v>0</v>
      </c>
      <c r="BL117" s="15" t="s">
        <v>280</v>
      </c>
      <c r="BM117" s="160" t="s">
        <v>1054</v>
      </c>
    </row>
    <row r="118" spans="1:65" s="2" customFormat="1" ht="19.5">
      <c r="A118" s="32"/>
      <c r="B118" s="33"/>
      <c r="C118" s="34"/>
      <c r="D118" s="172" t="s">
        <v>228</v>
      </c>
      <c r="E118" s="34"/>
      <c r="F118" s="173" t="s">
        <v>1055</v>
      </c>
      <c r="G118" s="34"/>
      <c r="H118" s="34"/>
      <c r="I118" s="174"/>
      <c r="J118" s="34"/>
      <c r="K118" s="34"/>
      <c r="L118" s="37"/>
      <c r="M118" s="175"/>
      <c r="N118" s="176"/>
      <c r="O118" s="62"/>
      <c r="P118" s="62"/>
      <c r="Q118" s="62"/>
      <c r="R118" s="62"/>
      <c r="S118" s="62"/>
      <c r="T118" s="63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228</v>
      </c>
      <c r="AU118" s="15" t="s">
        <v>76</v>
      </c>
    </row>
    <row r="119" spans="1:65" s="2" customFormat="1" ht="24">
      <c r="A119" s="32"/>
      <c r="B119" s="33"/>
      <c r="C119" s="162" t="s">
        <v>279</v>
      </c>
      <c r="D119" s="162" t="s">
        <v>198</v>
      </c>
      <c r="E119" s="163" t="s">
        <v>1056</v>
      </c>
      <c r="F119" s="164" t="s">
        <v>1057</v>
      </c>
      <c r="G119" s="165" t="s">
        <v>222</v>
      </c>
      <c r="H119" s="166">
        <v>1</v>
      </c>
      <c r="I119" s="167"/>
      <c r="J119" s="168">
        <f>ROUND(I119*H119,2)</f>
        <v>0</v>
      </c>
      <c r="K119" s="164" t="s">
        <v>181</v>
      </c>
      <c r="L119" s="169"/>
      <c r="M119" s="170" t="s">
        <v>35</v>
      </c>
      <c r="N119" s="171" t="s">
        <v>47</v>
      </c>
      <c r="O119" s="62"/>
      <c r="P119" s="158">
        <f>O119*H119</f>
        <v>0</v>
      </c>
      <c r="Q119" s="158">
        <v>0</v>
      </c>
      <c r="R119" s="158">
        <f>Q119*H119</f>
        <v>0</v>
      </c>
      <c r="S119" s="158">
        <v>0</v>
      </c>
      <c r="T119" s="159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60" t="s">
        <v>414</v>
      </c>
      <c r="AT119" s="160" t="s">
        <v>198</v>
      </c>
      <c r="AU119" s="160" t="s">
        <v>76</v>
      </c>
      <c r="AY119" s="15" t="s">
        <v>183</v>
      </c>
      <c r="BE119" s="161">
        <f>IF(N119="základní",J119,0)</f>
        <v>0</v>
      </c>
      <c r="BF119" s="161">
        <f>IF(N119="snížená",J119,0)</f>
        <v>0</v>
      </c>
      <c r="BG119" s="161">
        <f>IF(N119="zákl. přenesená",J119,0)</f>
        <v>0</v>
      </c>
      <c r="BH119" s="161">
        <f>IF(N119="sníž. přenesená",J119,0)</f>
        <v>0</v>
      </c>
      <c r="BI119" s="161">
        <f>IF(N119="nulová",J119,0)</f>
        <v>0</v>
      </c>
      <c r="BJ119" s="15" t="s">
        <v>84</v>
      </c>
      <c r="BK119" s="161">
        <f>ROUND(I119*H119,2)</f>
        <v>0</v>
      </c>
      <c r="BL119" s="15" t="s">
        <v>414</v>
      </c>
      <c r="BM119" s="160" t="s">
        <v>1058</v>
      </c>
    </row>
    <row r="120" spans="1:65" s="2" customFormat="1" ht="19.5">
      <c r="A120" s="32"/>
      <c r="B120" s="33"/>
      <c r="C120" s="34"/>
      <c r="D120" s="172" t="s">
        <v>228</v>
      </c>
      <c r="E120" s="34"/>
      <c r="F120" s="173" t="s">
        <v>1055</v>
      </c>
      <c r="G120" s="34"/>
      <c r="H120" s="34"/>
      <c r="I120" s="174"/>
      <c r="J120" s="34"/>
      <c r="K120" s="34"/>
      <c r="L120" s="37"/>
      <c r="M120" s="175"/>
      <c r="N120" s="176"/>
      <c r="O120" s="62"/>
      <c r="P120" s="62"/>
      <c r="Q120" s="62"/>
      <c r="R120" s="62"/>
      <c r="S120" s="62"/>
      <c r="T120" s="63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228</v>
      </c>
      <c r="AU120" s="15" t="s">
        <v>76</v>
      </c>
    </row>
    <row r="121" spans="1:65" s="2" customFormat="1" ht="16.5" customHeight="1">
      <c r="A121" s="32"/>
      <c r="B121" s="33"/>
      <c r="C121" s="149" t="s">
        <v>227</v>
      </c>
      <c r="D121" s="149" t="s">
        <v>177</v>
      </c>
      <c r="E121" s="150" t="s">
        <v>1059</v>
      </c>
      <c r="F121" s="151" t="s">
        <v>1060</v>
      </c>
      <c r="G121" s="152" t="s">
        <v>222</v>
      </c>
      <c r="H121" s="153">
        <v>5</v>
      </c>
      <c r="I121" s="154"/>
      <c r="J121" s="155">
        <f>ROUND(I121*H121,2)</f>
        <v>0</v>
      </c>
      <c r="K121" s="151" t="s">
        <v>181</v>
      </c>
      <c r="L121" s="37"/>
      <c r="M121" s="156" t="s">
        <v>35</v>
      </c>
      <c r="N121" s="157" t="s">
        <v>47</v>
      </c>
      <c r="O121" s="62"/>
      <c r="P121" s="158">
        <f>O121*H121</f>
        <v>0</v>
      </c>
      <c r="Q121" s="158">
        <v>0</v>
      </c>
      <c r="R121" s="158">
        <f>Q121*H121</f>
        <v>0</v>
      </c>
      <c r="S121" s="158">
        <v>0</v>
      </c>
      <c r="T121" s="159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60" t="s">
        <v>280</v>
      </c>
      <c r="AT121" s="160" t="s">
        <v>177</v>
      </c>
      <c r="AU121" s="160" t="s">
        <v>76</v>
      </c>
      <c r="AY121" s="15" t="s">
        <v>183</v>
      </c>
      <c r="BE121" s="161">
        <f>IF(N121="základní",J121,0)</f>
        <v>0</v>
      </c>
      <c r="BF121" s="161">
        <f>IF(N121="snížená",J121,0)</f>
        <v>0</v>
      </c>
      <c r="BG121" s="161">
        <f>IF(N121="zákl. přenesená",J121,0)</f>
        <v>0</v>
      </c>
      <c r="BH121" s="161">
        <f>IF(N121="sníž. přenesená",J121,0)</f>
        <v>0</v>
      </c>
      <c r="BI121" s="161">
        <f>IF(N121="nulová",J121,0)</f>
        <v>0</v>
      </c>
      <c r="BJ121" s="15" t="s">
        <v>84</v>
      </c>
      <c r="BK121" s="161">
        <f>ROUND(I121*H121,2)</f>
        <v>0</v>
      </c>
      <c r="BL121" s="15" t="s">
        <v>280</v>
      </c>
      <c r="BM121" s="160" t="s">
        <v>1061</v>
      </c>
    </row>
    <row r="122" spans="1:65" s="2" customFormat="1" ht="24">
      <c r="A122" s="32"/>
      <c r="B122" s="33"/>
      <c r="C122" s="162" t="s">
        <v>402</v>
      </c>
      <c r="D122" s="162" t="s">
        <v>198</v>
      </c>
      <c r="E122" s="163" t="s">
        <v>1062</v>
      </c>
      <c r="F122" s="164" t="s">
        <v>1063</v>
      </c>
      <c r="G122" s="165" t="s">
        <v>222</v>
      </c>
      <c r="H122" s="166">
        <v>5</v>
      </c>
      <c r="I122" s="167"/>
      <c r="J122" s="168">
        <f>ROUND(I122*H122,2)</f>
        <v>0</v>
      </c>
      <c r="K122" s="164" t="s">
        <v>181</v>
      </c>
      <c r="L122" s="169"/>
      <c r="M122" s="170" t="s">
        <v>35</v>
      </c>
      <c r="N122" s="171" t="s">
        <v>47</v>
      </c>
      <c r="O122" s="62"/>
      <c r="P122" s="158">
        <f>O122*H122</f>
        <v>0</v>
      </c>
      <c r="Q122" s="158">
        <v>0</v>
      </c>
      <c r="R122" s="158">
        <f>Q122*H122</f>
        <v>0</v>
      </c>
      <c r="S122" s="158">
        <v>0</v>
      </c>
      <c r="T122" s="159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60" t="s">
        <v>414</v>
      </c>
      <c r="AT122" s="160" t="s">
        <v>198</v>
      </c>
      <c r="AU122" s="160" t="s">
        <v>76</v>
      </c>
      <c r="AY122" s="15" t="s">
        <v>183</v>
      </c>
      <c r="BE122" s="161">
        <f>IF(N122="základní",J122,0)</f>
        <v>0</v>
      </c>
      <c r="BF122" s="161">
        <f>IF(N122="snížená",J122,0)</f>
        <v>0</v>
      </c>
      <c r="BG122" s="161">
        <f>IF(N122="zákl. přenesená",J122,0)</f>
        <v>0</v>
      </c>
      <c r="BH122" s="161">
        <f>IF(N122="sníž. přenesená",J122,0)</f>
        <v>0</v>
      </c>
      <c r="BI122" s="161">
        <f>IF(N122="nulová",J122,0)</f>
        <v>0</v>
      </c>
      <c r="BJ122" s="15" t="s">
        <v>84</v>
      </c>
      <c r="BK122" s="161">
        <f>ROUND(I122*H122,2)</f>
        <v>0</v>
      </c>
      <c r="BL122" s="15" t="s">
        <v>414</v>
      </c>
      <c r="BM122" s="160" t="s">
        <v>1064</v>
      </c>
    </row>
    <row r="123" spans="1:65" s="2" customFormat="1" ht="16.5" customHeight="1">
      <c r="A123" s="32"/>
      <c r="B123" s="33"/>
      <c r="C123" s="149" t="s">
        <v>232</v>
      </c>
      <c r="D123" s="149" t="s">
        <v>177</v>
      </c>
      <c r="E123" s="150" t="s">
        <v>1065</v>
      </c>
      <c r="F123" s="151" t="s">
        <v>1066</v>
      </c>
      <c r="G123" s="152" t="s">
        <v>222</v>
      </c>
      <c r="H123" s="153">
        <v>7</v>
      </c>
      <c r="I123" s="154"/>
      <c r="J123" s="155">
        <f>ROUND(I123*H123,2)</f>
        <v>0</v>
      </c>
      <c r="K123" s="151" t="s">
        <v>181</v>
      </c>
      <c r="L123" s="37"/>
      <c r="M123" s="156" t="s">
        <v>35</v>
      </c>
      <c r="N123" s="157" t="s">
        <v>47</v>
      </c>
      <c r="O123" s="62"/>
      <c r="P123" s="158">
        <f>O123*H123</f>
        <v>0</v>
      </c>
      <c r="Q123" s="158">
        <v>0</v>
      </c>
      <c r="R123" s="158">
        <f>Q123*H123</f>
        <v>0</v>
      </c>
      <c r="S123" s="158">
        <v>0</v>
      </c>
      <c r="T123" s="159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60" t="s">
        <v>280</v>
      </c>
      <c r="AT123" s="160" t="s">
        <v>177</v>
      </c>
      <c r="AU123" s="160" t="s">
        <v>76</v>
      </c>
      <c r="AY123" s="15" t="s">
        <v>183</v>
      </c>
      <c r="BE123" s="161">
        <f>IF(N123="základní",J123,0)</f>
        <v>0</v>
      </c>
      <c r="BF123" s="161">
        <f>IF(N123="snížená",J123,0)</f>
        <v>0</v>
      </c>
      <c r="BG123" s="161">
        <f>IF(N123="zákl. přenesená",J123,0)</f>
        <v>0</v>
      </c>
      <c r="BH123" s="161">
        <f>IF(N123="sníž. přenesená",J123,0)</f>
        <v>0</v>
      </c>
      <c r="BI123" s="161">
        <f>IF(N123="nulová",J123,0)</f>
        <v>0</v>
      </c>
      <c r="BJ123" s="15" t="s">
        <v>84</v>
      </c>
      <c r="BK123" s="161">
        <f>ROUND(I123*H123,2)</f>
        <v>0</v>
      </c>
      <c r="BL123" s="15" t="s">
        <v>280</v>
      </c>
      <c r="BM123" s="160" t="s">
        <v>1067</v>
      </c>
    </row>
    <row r="124" spans="1:65" s="2" customFormat="1" ht="19.5">
      <c r="A124" s="32"/>
      <c r="B124" s="33"/>
      <c r="C124" s="34"/>
      <c r="D124" s="172" t="s">
        <v>228</v>
      </c>
      <c r="E124" s="34"/>
      <c r="F124" s="173" t="s">
        <v>1068</v>
      </c>
      <c r="G124" s="34"/>
      <c r="H124" s="34"/>
      <c r="I124" s="174"/>
      <c r="J124" s="34"/>
      <c r="K124" s="34"/>
      <c r="L124" s="37"/>
      <c r="M124" s="175"/>
      <c r="N124" s="176"/>
      <c r="O124" s="62"/>
      <c r="P124" s="62"/>
      <c r="Q124" s="62"/>
      <c r="R124" s="62"/>
      <c r="S124" s="62"/>
      <c r="T124" s="63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228</v>
      </c>
      <c r="AU124" s="15" t="s">
        <v>76</v>
      </c>
    </row>
    <row r="125" spans="1:65" s="2" customFormat="1" ht="24">
      <c r="A125" s="32"/>
      <c r="B125" s="33"/>
      <c r="C125" s="162" t="s">
        <v>407</v>
      </c>
      <c r="D125" s="162" t="s">
        <v>198</v>
      </c>
      <c r="E125" s="163" t="s">
        <v>1069</v>
      </c>
      <c r="F125" s="164" t="s">
        <v>1070</v>
      </c>
      <c r="G125" s="165" t="s">
        <v>222</v>
      </c>
      <c r="H125" s="166">
        <v>5</v>
      </c>
      <c r="I125" s="167"/>
      <c r="J125" s="168">
        <f>ROUND(I125*H125,2)</f>
        <v>0</v>
      </c>
      <c r="K125" s="164" t="s">
        <v>181</v>
      </c>
      <c r="L125" s="169"/>
      <c r="M125" s="170" t="s">
        <v>35</v>
      </c>
      <c r="N125" s="171" t="s">
        <v>47</v>
      </c>
      <c r="O125" s="62"/>
      <c r="P125" s="158">
        <f>O125*H125</f>
        <v>0</v>
      </c>
      <c r="Q125" s="158">
        <v>0</v>
      </c>
      <c r="R125" s="158">
        <f>Q125*H125</f>
        <v>0</v>
      </c>
      <c r="S125" s="158">
        <v>0</v>
      </c>
      <c r="T125" s="159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60" t="s">
        <v>414</v>
      </c>
      <c r="AT125" s="160" t="s">
        <v>198</v>
      </c>
      <c r="AU125" s="160" t="s">
        <v>76</v>
      </c>
      <c r="AY125" s="15" t="s">
        <v>183</v>
      </c>
      <c r="BE125" s="161">
        <f>IF(N125="základní",J125,0)</f>
        <v>0</v>
      </c>
      <c r="BF125" s="161">
        <f>IF(N125="snížená",J125,0)</f>
        <v>0</v>
      </c>
      <c r="BG125" s="161">
        <f>IF(N125="zákl. přenesená",J125,0)</f>
        <v>0</v>
      </c>
      <c r="BH125" s="161">
        <f>IF(N125="sníž. přenesená",J125,0)</f>
        <v>0</v>
      </c>
      <c r="BI125" s="161">
        <f>IF(N125="nulová",J125,0)</f>
        <v>0</v>
      </c>
      <c r="BJ125" s="15" t="s">
        <v>84</v>
      </c>
      <c r="BK125" s="161">
        <f>ROUND(I125*H125,2)</f>
        <v>0</v>
      </c>
      <c r="BL125" s="15" t="s">
        <v>414</v>
      </c>
      <c r="BM125" s="160" t="s">
        <v>1071</v>
      </c>
    </row>
    <row r="126" spans="1:65" s="2" customFormat="1" ht="16.5" customHeight="1">
      <c r="A126" s="32"/>
      <c r="B126" s="33"/>
      <c r="C126" s="162" t="s">
        <v>235</v>
      </c>
      <c r="D126" s="162" t="s">
        <v>198</v>
      </c>
      <c r="E126" s="163" t="s">
        <v>1072</v>
      </c>
      <c r="F126" s="164" t="s">
        <v>1073</v>
      </c>
      <c r="G126" s="165" t="s">
        <v>222</v>
      </c>
      <c r="H126" s="166">
        <v>1</v>
      </c>
      <c r="I126" s="167"/>
      <c r="J126" s="168">
        <f>ROUND(I126*H126,2)</f>
        <v>0</v>
      </c>
      <c r="K126" s="164" t="s">
        <v>181</v>
      </c>
      <c r="L126" s="169"/>
      <c r="M126" s="170" t="s">
        <v>35</v>
      </c>
      <c r="N126" s="171" t="s">
        <v>47</v>
      </c>
      <c r="O126" s="62"/>
      <c r="P126" s="158">
        <f>O126*H126</f>
        <v>0</v>
      </c>
      <c r="Q126" s="158">
        <v>0</v>
      </c>
      <c r="R126" s="158">
        <f>Q126*H126</f>
        <v>0</v>
      </c>
      <c r="S126" s="158">
        <v>0</v>
      </c>
      <c r="T126" s="159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0" t="s">
        <v>414</v>
      </c>
      <c r="AT126" s="160" t="s">
        <v>198</v>
      </c>
      <c r="AU126" s="160" t="s">
        <v>76</v>
      </c>
      <c r="AY126" s="15" t="s">
        <v>183</v>
      </c>
      <c r="BE126" s="161">
        <f>IF(N126="základní",J126,0)</f>
        <v>0</v>
      </c>
      <c r="BF126" s="161">
        <f>IF(N126="snížená",J126,0)</f>
        <v>0</v>
      </c>
      <c r="BG126" s="161">
        <f>IF(N126="zákl. přenesená",J126,0)</f>
        <v>0</v>
      </c>
      <c r="BH126" s="161">
        <f>IF(N126="sníž. přenesená",J126,0)</f>
        <v>0</v>
      </c>
      <c r="BI126" s="161">
        <f>IF(N126="nulová",J126,0)</f>
        <v>0</v>
      </c>
      <c r="BJ126" s="15" t="s">
        <v>84</v>
      </c>
      <c r="BK126" s="161">
        <f>ROUND(I126*H126,2)</f>
        <v>0</v>
      </c>
      <c r="BL126" s="15" t="s">
        <v>414</v>
      </c>
      <c r="BM126" s="160" t="s">
        <v>1074</v>
      </c>
    </row>
    <row r="127" spans="1:65" s="2" customFormat="1" ht="24">
      <c r="A127" s="32"/>
      <c r="B127" s="33"/>
      <c r="C127" s="162" t="s">
        <v>412</v>
      </c>
      <c r="D127" s="162" t="s">
        <v>198</v>
      </c>
      <c r="E127" s="163" t="s">
        <v>1075</v>
      </c>
      <c r="F127" s="164" t="s">
        <v>1076</v>
      </c>
      <c r="G127" s="165" t="s">
        <v>222</v>
      </c>
      <c r="H127" s="166">
        <v>1</v>
      </c>
      <c r="I127" s="167"/>
      <c r="J127" s="168">
        <f>ROUND(I127*H127,2)</f>
        <v>0</v>
      </c>
      <c r="K127" s="164" t="s">
        <v>181</v>
      </c>
      <c r="L127" s="169"/>
      <c r="M127" s="170" t="s">
        <v>35</v>
      </c>
      <c r="N127" s="171" t="s">
        <v>47</v>
      </c>
      <c r="O127" s="62"/>
      <c r="P127" s="158">
        <f>O127*H127</f>
        <v>0</v>
      </c>
      <c r="Q127" s="158">
        <v>0</v>
      </c>
      <c r="R127" s="158">
        <f>Q127*H127</f>
        <v>0</v>
      </c>
      <c r="S127" s="158">
        <v>0</v>
      </c>
      <c r="T127" s="159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0" t="s">
        <v>414</v>
      </c>
      <c r="AT127" s="160" t="s">
        <v>198</v>
      </c>
      <c r="AU127" s="160" t="s">
        <v>76</v>
      </c>
      <c r="AY127" s="15" t="s">
        <v>183</v>
      </c>
      <c r="BE127" s="161">
        <f>IF(N127="základní",J127,0)</f>
        <v>0</v>
      </c>
      <c r="BF127" s="161">
        <f>IF(N127="snížená",J127,0)</f>
        <v>0</v>
      </c>
      <c r="BG127" s="161">
        <f>IF(N127="zákl. přenesená",J127,0)</f>
        <v>0</v>
      </c>
      <c r="BH127" s="161">
        <f>IF(N127="sníž. přenesená",J127,0)</f>
        <v>0</v>
      </c>
      <c r="BI127" s="161">
        <f>IF(N127="nulová",J127,0)</f>
        <v>0</v>
      </c>
      <c r="BJ127" s="15" t="s">
        <v>84</v>
      </c>
      <c r="BK127" s="161">
        <f>ROUND(I127*H127,2)</f>
        <v>0</v>
      </c>
      <c r="BL127" s="15" t="s">
        <v>414</v>
      </c>
      <c r="BM127" s="160" t="s">
        <v>1077</v>
      </c>
    </row>
    <row r="128" spans="1:65" s="2" customFormat="1" ht="19.5">
      <c r="A128" s="32"/>
      <c r="B128" s="33"/>
      <c r="C128" s="34"/>
      <c r="D128" s="172" t="s">
        <v>228</v>
      </c>
      <c r="E128" s="34"/>
      <c r="F128" s="173" t="s">
        <v>1078</v>
      </c>
      <c r="G128" s="34"/>
      <c r="H128" s="34"/>
      <c r="I128" s="174"/>
      <c r="J128" s="34"/>
      <c r="K128" s="34"/>
      <c r="L128" s="37"/>
      <c r="M128" s="175"/>
      <c r="N128" s="176"/>
      <c r="O128" s="62"/>
      <c r="P128" s="62"/>
      <c r="Q128" s="62"/>
      <c r="R128" s="62"/>
      <c r="S128" s="62"/>
      <c r="T128" s="63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228</v>
      </c>
      <c r="AU128" s="15" t="s">
        <v>76</v>
      </c>
    </row>
    <row r="129" spans="1:65" s="2" customFormat="1" ht="16.5" customHeight="1">
      <c r="A129" s="32"/>
      <c r="B129" s="33"/>
      <c r="C129" s="149" t="s">
        <v>285</v>
      </c>
      <c r="D129" s="149" t="s">
        <v>177</v>
      </c>
      <c r="E129" s="150" t="s">
        <v>1079</v>
      </c>
      <c r="F129" s="151" t="s">
        <v>1080</v>
      </c>
      <c r="G129" s="152" t="s">
        <v>222</v>
      </c>
      <c r="H129" s="153">
        <v>1</v>
      </c>
      <c r="I129" s="154"/>
      <c r="J129" s="155">
        <f>ROUND(I129*H129,2)</f>
        <v>0</v>
      </c>
      <c r="K129" s="151" t="s">
        <v>181</v>
      </c>
      <c r="L129" s="37"/>
      <c r="M129" s="156" t="s">
        <v>35</v>
      </c>
      <c r="N129" s="157" t="s">
        <v>47</v>
      </c>
      <c r="O129" s="62"/>
      <c r="P129" s="158">
        <f>O129*H129</f>
        <v>0</v>
      </c>
      <c r="Q129" s="158">
        <v>0</v>
      </c>
      <c r="R129" s="158">
        <f>Q129*H129</f>
        <v>0</v>
      </c>
      <c r="S129" s="158">
        <v>0</v>
      </c>
      <c r="T129" s="159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0" t="s">
        <v>280</v>
      </c>
      <c r="AT129" s="160" t="s">
        <v>177</v>
      </c>
      <c r="AU129" s="160" t="s">
        <v>76</v>
      </c>
      <c r="AY129" s="15" t="s">
        <v>183</v>
      </c>
      <c r="BE129" s="161">
        <f>IF(N129="základní",J129,0)</f>
        <v>0</v>
      </c>
      <c r="BF129" s="161">
        <f>IF(N129="snížená",J129,0)</f>
        <v>0</v>
      </c>
      <c r="BG129" s="161">
        <f>IF(N129="zákl. přenesená",J129,0)</f>
        <v>0</v>
      </c>
      <c r="BH129" s="161">
        <f>IF(N129="sníž. přenesená",J129,0)</f>
        <v>0</v>
      </c>
      <c r="BI129" s="161">
        <f>IF(N129="nulová",J129,0)</f>
        <v>0</v>
      </c>
      <c r="BJ129" s="15" t="s">
        <v>84</v>
      </c>
      <c r="BK129" s="161">
        <f>ROUND(I129*H129,2)</f>
        <v>0</v>
      </c>
      <c r="BL129" s="15" t="s">
        <v>280</v>
      </c>
      <c r="BM129" s="160" t="s">
        <v>1081</v>
      </c>
    </row>
    <row r="130" spans="1:65" s="2" customFormat="1" ht="24">
      <c r="A130" s="32"/>
      <c r="B130" s="33"/>
      <c r="C130" s="149" t="s">
        <v>415</v>
      </c>
      <c r="D130" s="149" t="s">
        <v>177</v>
      </c>
      <c r="E130" s="150" t="s">
        <v>1082</v>
      </c>
      <c r="F130" s="151" t="s">
        <v>1083</v>
      </c>
      <c r="G130" s="152" t="s">
        <v>740</v>
      </c>
      <c r="H130" s="153">
        <v>15</v>
      </c>
      <c r="I130" s="154"/>
      <c r="J130" s="155">
        <f>ROUND(I130*H130,2)</f>
        <v>0</v>
      </c>
      <c r="K130" s="151" t="s">
        <v>181</v>
      </c>
      <c r="L130" s="37"/>
      <c r="M130" s="156" t="s">
        <v>35</v>
      </c>
      <c r="N130" s="157" t="s">
        <v>47</v>
      </c>
      <c r="O130" s="62"/>
      <c r="P130" s="158">
        <f>O130*H130</f>
        <v>0</v>
      </c>
      <c r="Q130" s="158">
        <v>0</v>
      </c>
      <c r="R130" s="158">
        <f>Q130*H130</f>
        <v>0</v>
      </c>
      <c r="S130" s="158">
        <v>0</v>
      </c>
      <c r="T130" s="159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0" t="s">
        <v>759</v>
      </c>
      <c r="AT130" s="160" t="s">
        <v>177</v>
      </c>
      <c r="AU130" s="160" t="s">
        <v>76</v>
      </c>
      <c r="AY130" s="15" t="s">
        <v>183</v>
      </c>
      <c r="BE130" s="161">
        <f>IF(N130="základní",J130,0)</f>
        <v>0</v>
      </c>
      <c r="BF130" s="161">
        <f>IF(N130="snížená",J130,0)</f>
        <v>0</v>
      </c>
      <c r="BG130" s="161">
        <f>IF(N130="zákl. přenesená",J130,0)</f>
        <v>0</v>
      </c>
      <c r="BH130" s="161">
        <f>IF(N130="sníž. přenesená",J130,0)</f>
        <v>0</v>
      </c>
      <c r="BI130" s="161">
        <f>IF(N130="nulová",J130,0)</f>
        <v>0</v>
      </c>
      <c r="BJ130" s="15" t="s">
        <v>84</v>
      </c>
      <c r="BK130" s="161">
        <f>ROUND(I130*H130,2)</f>
        <v>0</v>
      </c>
      <c r="BL130" s="15" t="s">
        <v>759</v>
      </c>
      <c r="BM130" s="160" t="s">
        <v>1084</v>
      </c>
    </row>
    <row r="131" spans="1:65" s="2" customFormat="1" ht="19.5">
      <c r="A131" s="32"/>
      <c r="B131" s="33"/>
      <c r="C131" s="34"/>
      <c r="D131" s="172" t="s">
        <v>228</v>
      </c>
      <c r="E131" s="34"/>
      <c r="F131" s="173" t="s">
        <v>1085</v>
      </c>
      <c r="G131" s="34"/>
      <c r="H131" s="34"/>
      <c r="I131" s="174"/>
      <c r="J131" s="34"/>
      <c r="K131" s="34"/>
      <c r="L131" s="37"/>
      <c r="M131" s="175"/>
      <c r="N131" s="176"/>
      <c r="O131" s="62"/>
      <c r="P131" s="62"/>
      <c r="Q131" s="62"/>
      <c r="R131" s="62"/>
      <c r="S131" s="62"/>
      <c r="T131" s="63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228</v>
      </c>
      <c r="AU131" s="15" t="s">
        <v>76</v>
      </c>
    </row>
    <row r="132" spans="1:65" s="2" customFormat="1" ht="21.75" customHeight="1">
      <c r="A132" s="32"/>
      <c r="B132" s="33"/>
      <c r="C132" s="162" t="s">
        <v>240</v>
      </c>
      <c r="D132" s="162" t="s">
        <v>198</v>
      </c>
      <c r="E132" s="163" t="s">
        <v>1086</v>
      </c>
      <c r="F132" s="164" t="s">
        <v>1087</v>
      </c>
      <c r="G132" s="165" t="s">
        <v>222</v>
      </c>
      <c r="H132" s="166">
        <v>1</v>
      </c>
      <c r="I132" s="167"/>
      <c r="J132" s="168">
        <f>ROUND(I132*H132,2)</f>
        <v>0</v>
      </c>
      <c r="K132" s="164" t="s">
        <v>181</v>
      </c>
      <c r="L132" s="169"/>
      <c r="M132" s="170" t="s">
        <v>35</v>
      </c>
      <c r="N132" s="171" t="s">
        <v>47</v>
      </c>
      <c r="O132" s="62"/>
      <c r="P132" s="158">
        <f>O132*H132</f>
        <v>0</v>
      </c>
      <c r="Q132" s="158">
        <v>0</v>
      </c>
      <c r="R132" s="158">
        <f>Q132*H132</f>
        <v>0</v>
      </c>
      <c r="S132" s="158">
        <v>0</v>
      </c>
      <c r="T132" s="159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0" t="s">
        <v>414</v>
      </c>
      <c r="AT132" s="160" t="s">
        <v>198</v>
      </c>
      <c r="AU132" s="160" t="s">
        <v>76</v>
      </c>
      <c r="AY132" s="15" t="s">
        <v>183</v>
      </c>
      <c r="BE132" s="161">
        <f>IF(N132="základní",J132,0)</f>
        <v>0</v>
      </c>
      <c r="BF132" s="161">
        <f>IF(N132="snížená",J132,0)</f>
        <v>0</v>
      </c>
      <c r="BG132" s="161">
        <f>IF(N132="zákl. přenesená",J132,0)</f>
        <v>0</v>
      </c>
      <c r="BH132" s="161">
        <f>IF(N132="sníž. přenesená",J132,0)</f>
        <v>0</v>
      </c>
      <c r="BI132" s="161">
        <f>IF(N132="nulová",J132,0)</f>
        <v>0</v>
      </c>
      <c r="BJ132" s="15" t="s">
        <v>84</v>
      </c>
      <c r="BK132" s="161">
        <f>ROUND(I132*H132,2)</f>
        <v>0</v>
      </c>
      <c r="BL132" s="15" t="s">
        <v>414</v>
      </c>
      <c r="BM132" s="160" t="s">
        <v>1088</v>
      </c>
    </row>
    <row r="133" spans="1:65" s="2" customFormat="1" ht="16.5" customHeight="1">
      <c r="A133" s="32"/>
      <c r="B133" s="33"/>
      <c r="C133" s="149" t="s">
        <v>423</v>
      </c>
      <c r="D133" s="149" t="s">
        <v>177</v>
      </c>
      <c r="E133" s="150" t="s">
        <v>1089</v>
      </c>
      <c r="F133" s="151" t="s">
        <v>1090</v>
      </c>
      <c r="G133" s="152" t="s">
        <v>222</v>
      </c>
      <c r="H133" s="153">
        <v>4</v>
      </c>
      <c r="I133" s="154"/>
      <c r="J133" s="155">
        <f>ROUND(I133*H133,2)</f>
        <v>0</v>
      </c>
      <c r="K133" s="151" t="s">
        <v>181</v>
      </c>
      <c r="L133" s="37"/>
      <c r="M133" s="156" t="s">
        <v>35</v>
      </c>
      <c r="N133" s="157" t="s">
        <v>47</v>
      </c>
      <c r="O133" s="62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0" t="s">
        <v>280</v>
      </c>
      <c r="AT133" s="160" t="s">
        <v>177</v>
      </c>
      <c r="AU133" s="160" t="s">
        <v>76</v>
      </c>
      <c r="AY133" s="15" t="s">
        <v>183</v>
      </c>
      <c r="BE133" s="161">
        <f>IF(N133="základní",J133,0)</f>
        <v>0</v>
      </c>
      <c r="BF133" s="161">
        <f>IF(N133="snížená",J133,0)</f>
        <v>0</v>
      </c>
      <c r="BG133" s="161">
        <f>IF(N133="zákl. přenesená",J133,0)</f>
        <v>0</v>
      </c>
      <c r="BH133" s="161">
        <f>IF(N133="sníž. přenesená",J133,0)</f>
        <v>0</v>
      </c>
      <c r="BI133" s="161">
        <f>IF(N133="nulová",J133,0)</f>
        <v>0</v>
      </c>
      <c r="BJ133" s="15" t="s">
        <v>84</v>
      </c>
      <c r="BK133" s="161">
        <f>ROUND(I133*H133,2)</f>
        <v>0</v>
      </c>
      <c r="BL133" s="15" t="s">
        <v>280</v>
      </c>
      <c r="BM133" s="160" t="s">
        <v>1091</v>
      </c>
    </row>
    <row r="134" spans="1:65" s="2" customFormat="1" ht="19.5">
      <c r="A134" s="32"/>
      <c r="B134" s="33"/>
      <c r="C134" s="34"/>
      <c r="D134" s="172" t="s">
        <v>228</v>
      </c>
      <c r="E134" s="34"/>
      <c r="F134" s="173" t="s">
        <v>1092</v>
      </c>
      <c r="G134" s="34"/>
      <c r="H134" s="34"/>
      <c r="I134" s="174"/>
      <c r="J134" s="34"/>
      <c r="K134" s="34"/>
      <c r="L134" s="37"/>
      <c r="M134" s="175"/>
      <c r="N134" s="176"/>
      <c r="O134" s="62"/>
      <c r="P134" s="62"/>
      <c r="Q134" s="62"/>
      <c r="R134" s="62"/>
      <c r="S134" s="62"/>
      <c r="T134" s="63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5" t="s">
        <v>228</v>
      </c>
      <c r="AU134" s="15" t="s">
        <v>76</v>
      </c>
    </row>
    <row r="135" spans="1:65" s="2" customFormat="1" ht="24">
      <c r="A135" s="32"/>
      <c r="B135" s="33"/>
      <c r="C135" s="162" t="s">
        <v>286</v>
      </c>
      <c r="D135" s="162" t="s">
        <v>198</v>
      </c>
      <c r="E135" s="163" t="s">
        <v>1093</v>
      </c>
      <c r="F135" s="164" t="s">
        <v>1094</v>
      </c>
      <c r="G135" s="165" t="s">
        <v>222</v>
      </c>
      <c r="H135" s="166">
        <v>3</v>
      </c>
      <c r="I135" s="167"/>
      <c r="J135" s="168">
        <f>ROUND(I135*H135,2)</f>
        <v>0</v>
      </c>
      <c r="K135" s="164" t="s">
        <v>181</v>
      </c>
      <c r="L135" s="169"/>
      <c r="M135" s="170" t="s">
        <v>35</v>
      </c>
      <c r="N135" s="171" t="s">
        <v>47</v>
      </c>
      <c r="O135" s="62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0" t="s">
        <v>414</v>
      </c>
      <c r="AT135" s="160" t="s">
        <v>198</v>
      </c>
      <c r="AU135" s="160" t="s">
        <v>76</v>
      </c>
      <c r="AY135" s="15" t="s">
        <v>183</v>
      </c>
      <c r="BE135" s="161">
        <f>IF(N135="základní",J135,0)</f>
        <v>0</v>
      </c>
      <c r="BF135" s="161">
        <f>IF(N135="snížená",J135,0)</f>
        <v>0</v>
      </c>
      <c r="BG135" s="161">
        <f>IF(N135="zákl. přenesená",J135,0)</f>
        <v>0</v>
      </c>
      <c r="BH135" s="161">
        <f>IF(N135="sníž. přenesená",J135,0)</f>
        <v>0</v>
      </c>
      <c r="BI135" s="161">
        <f>IF(N135="nulová",J135,0)</f>
        <v>0</v>
      </c>
      <c r="BJ135" s="15" t="s">
        <v>84</v>
      </c>
      <c r="BK135" s="161">
        <f>ROUND(I135*H135,2)</f>
        <v>0</v>
      </c>
      <c r="BL135" s="15" t="s">
        <v>414</v>
      </c>
      <c r="BM135" s="160" t="s">
        <v>1095</v>
      </c>
    </row>
    <row r="136" spans="1:65" s="2" customFormat="1" ht="16.5" customHeight="1">
      <c r="A136" s="32"/>
      <c r="B136" s="33"/>
      <c r="C136" s="162" t="s">
        <v>426</v>
      </c>
      <c r="D136" s="162" t="s">
        <v>198</v>
      </c>
      <c r="E136" s="163" t="s">
        <v>1096</v>
      </c>
      <c r="F136" s="164" t="s">
        <v>1097</v>
      </c>
      <c r="G136" s="165" t="s">
        <v>222</v>
      </c>
      <c r="H136" s="166">
        <v>1</v>
      </c>
      <c r="I136" s="167"/>
      <c r="J136" s="168">
        <f>ROUND(I136*H136,2)</f>
        <v>0</v>
      </c>
      <c r="K136" s="164" t="s">
        <v>181</v>
      </c>
      <c r="L136" s="169"/>
      <c r="M136" s="170" t="s">
        <v>35</v>
      </c>
      <c r="N136" s="171" t="s">
        <v>47</v>
      </c>
      <c r="O136" s="62"/>
      <c r="P136" s="158">
        <f>O136*H136</f>
        <v>0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0" t="s">
        <v>414</v>
      </c>
      <c r="AT136" s="160" t="s">
        <v>198</v>
      </c>
      <c r="AU136" s="160" t="s">
        <v>76</v>
      </c>
      <c r="AY136" s="15" t="s">
        <v>183</v>
      </c>
      <c r="BE136" s="161">
        <f>IF(N136="základní",J136,0)</f>
        <v>0</v>
      </c>
      <c r="BF136" s="161">
        <f>IF(N136="snížená",J136,0)</f>
        <v>0</v>
      </c>
      <c r="BG136" s="161">
        <f>IF(N136="zákl. přenesená",J136,0)</f>
        <v>0</v>
      </c>
      <c r="BH136" s="161">
        <f>IF(N136="sníž. přenesená",J136,0)</f>
        <v>0</v>
      </c>
      <c r="BI136" s="161">
        <f>IF(N136="nulová",J136,0)</f>
        <v>0</v>
      </c>
      <c r="BJ136" s="15" t="s">
        <v>84</v>
      </c>
      <c r="BK136" s="161">
        <f>ROUND(I136*H136,2)</f>
        <v>0</v>
      </c>
      <c r="BL136" s="15" t="s">
        <v>414</v>
      </c>
      <c r="BM136" s="160" t="s">
        <v>1098</v>
      </c>
    </row>
    <row r="137" spans="1:65" s="2" customFormat="1" ht="19.5">
      <c r="A137" s="32"/>
      <c r="B137" s="33"/>
      <c r="C137" s="34"/>
      <c r="D137" s="172" t="s">
        <v>228</v>
      </c>
      <c r="E137" s="34"/>
      <c r="F137" s="173" t="s">
        <v>1099</v>
      </c>
      <c r="G137" s="34"/>
      <c r="H137" s="34"/>
      <c r="I137" s="174"/>
      <c r="J137" s="34"/>
      <c r="K137" s="34"/>
      <c r="L137" s="37"/>
      <c r="M137" s="175"/>
      <c r="N137" s="176"/>
      <c r="O137" s="62"/>
      <c r="P137" s="62"/>
      <c r="Q137" s="62"/>
      <c r="R137" s="62"/>
      <c r="S137" s="62"/>
      <c r="T137" s="63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228</v>
      </c>
      <c r="AU137" s="15" t="s">
        <v>76</v>
      </c>
    </row>
    <row r="138" spans="1:65" s="2" customFormat="1" ht="16.5" customHeight="1">
      <c r="A138" s="32"/>
      <c r="B138" s="33"/>
      <c r="C138" s="149" t="s">
        <v>244</v>
      </c>
      <c r="D138" s="149" t="s">
        <v>177</v>
      </c>
      <c r="E138" s="150" t="s">
        <v>1100</v>
      </c>
      <c r="F138" s="151" t="s">
        <v>1101</v>
      </c>
      <c r="G138" s="152" t="s">
        <v>222</v>
      </c>
      <c r="H138" s="153">
        <v>2</v>
      </c>
      <c r="I138" s="154"/>
      <c r="J138" s="155">
        <f t="shared" ref="J138:J153" si="10">ROUND(I138*H138,2)</f>
        <v>0</v>
      </c>
      <c r="K138" s="151" t="s">
        <v>181</v>
      </c>
      <c r="L138" s="37"/>
      <c r="M138" s="156" t="s">
        <v>35</v>
      </c>
      <c r="N138" s="157" t="s">
        <v>47</v>
      </c>
      <c r="O138" s="62"/>
      <c r="P138" s="158">
        <f t="shared" ref="P138:P153" si="11">O138*H138</f>
        <v>0</v>
      </c>
      <c r="Q138" s="158">
        <v>0</v>
      </c>
      <c r="R138" s="158">
        <f t="shared" ref="R138:R153" si="12">Q138*H138</f>
        <v>0</v>
      </c>
      <c r="S138" s="158">
        <v>0</v>
      </c>
      <c r="T138" s="159">
        <f t="shared" ref="T138:T153" si="13"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0" t="s">
        <v>280</v>
      </c>
      <c r="AT138" s="160" t="s">
        <v>177</v>
      </c>
      <c r="AU138" s="160" t="s">
        <v>76</v>
      </c>
      <c r="AY138" s="15" t="s">
        <v>183</v>
      </c>
      <c r="BE138" s="161">
        <f t="shared" ref="BE138:BE153" si="14">IF(N138="základní",J138,0)</f>
        <v>0</v>
      </c>
      <c r="BF138" s="161">
        <f t="shared" ref="BF138:BF153" si="15">IF(N138="snížená",J138,0)</f>
        <v>0</v>
      </c>
      <c r="BG138" s="161">
        <f t="shared" ref="BG138:BG153" si="16">IF(N138="zákl. přenesená",J138,0)</f>
        <v>0</v>
      </c>
      <c r="BH138" s="161">
        <f t="shared" ref="BH138:BH153" si="17">IF(N138="sníž. přenesená",J138,0)</f>
        <v>0</v>
      </c>
      <c r="BI138" s="161">
        <f t="shared" ref="BI138:BI153" si="18">IF(N138="nulová",J138,0)</f>
        <v>0</v>
      </c>
      <c r="BJ138" s="15" t="s">
        <v>84</v>
      </c>
      <c r="BK138" s="161">
        <f t="shared" ref="BK138:BK153" si="19">ROUND(I138*H138,2)</f>
        <v>0</v>
      </c>
      <c r="BL138" s="15" t="s">
        <v>280</v>
      </c>
      <c r="BM138" s="160" t="s">
        <v>1102</v>
      </c>
    </row>
    <row r="139" spans="1:65" s="2" customFormat="1" ht="24">
      <c r="A139" s="32"/>
      <c r="B139" s="33"/>
      <c r="C139" s="162" t="s">
        <v>429</v>
      </c>
      <c r="D139" s="162" t="s">
        <v>198</v>
      </c>
      <c r="E139" s="163" t="s">
        <v>1103</v>
      </c>
      <c r="F139" s="164" t="s">
        <v>1104</v>
      </c>
      <c r="G139" s="165" t="s">
        <v>222</v>
      </c>
      <c r="H139" s="166">
        <v>2</v>
      </c>
      <c r="I139" s="167"/>
      <c r="J139" s="168">
        <f t="shared" si="10"/>
        <v>0</v>
      </c>
      <c r="K139" s="164" t="s">
        <v>181</v>
      </c>
      <c r="L139" s="169"/>
      <c r="M139" s="170" t="s">
        <v>35</v>
      </c>
      <c r="N139" s="171" t="s">
        <v>47</v>
      </c>
      <c r="O139" s="62"/>
      <c r="P139" s="158">
        <f t="shared" si="11"/>
        <v>0</v>
      </c>
      <c r="Q139" s="158">
        <v>0</v>
      </c>
      <c r="R139" s="158">
        <f t="shared" si="12"/>
        <v>0</v>
      </c>
      <c r="S139" s="158">
        <v>0</v>
      </c>
      <c r="T139" s="159">
        <f t="shared" si="1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0" t="s">
        <v>414</v>
      </c>
      <c r="AT139" s="160" t="s">
        <v>198</v>
      </c>
      <c r="AU139" s="160" t="s">
        <v>76</v>
      </c>
      <c r="AY139" s="15" t="s">
        <v>183</v>
      </c>
      <c r="BE139" s="161">
        <f t="shared" si="14"/>
        <v>0</v>
      </c>
      <c r="BF139" s="161">
        <f t="shared" si="15"/>
        <v>0</v>
      </c>
      <c r="BG139" s="161">
        <f t="shared" si="16"/>
        <v>0</v>
      </c>
      <c r="BH139" s="161">
        <f t="shared" si="17"/>
        <v>0</v>
      </c>
      <c r="BI139" s="161">
        <f t="shared" si="18"/>
        <v>0</v>
      </c>
      <c r="BJ139" s="15" t="s">
        <v>84</v>
      </c>
      <c r="BK139" s="161">
        <f t="shared" si="19"/>
        <v>0</v>
      </c>
      <c r="BL139" s="15" t="s">
        <v>414</v>
      </c>
      <c r="BM139" s="160" t="s">
        <v>1105</v>
      </c>
    </row>
    <row r="140" spans="1:65" s="2" customFormat="1" ht="16.5" customHeight="1">
      <c r="A140" s="32"/>
      <c r="B140" s="33"/>
      <c r="C140" s="149" t="s">
        <v>247</v>
      </c>
      <c r="D140" s="149" t="s">
        <v>177</v>
      </c>
      <c r="E140" s="150" t="s">
        <v>1106</v>
      </c>
      <c r="F140" s="151" t="s">
        <v>1107</v>
      </c>
      <c r="G140" s="152" t="s">
        <v>222</v>
      </c>
      <c r="H140" s="153">
        <v>60</v>
      </c>
      <c r="I140" s="154"/>
      <c r="J140" s="155">
        <f t="shared" si="10"/>
        <v>0</v>
      </c>
      <c r="K140" s="151" t="s">
        <v>181</v>
      </c>
      <c r="L140" s="37"/>
      <c r="M140" s="156" t="s">
        <v>35</v>
      </c>
      <c r="N140" s="157" t="s">
        <v>47</v>
      </c>
      <c r="O140" s="62"/>
      <c r="P140" s="158">
        <f t="shared" si="11"/>
        <v>0</v>
      </c>
      <c r="Q140" s="158">
        <v>0</v>
      </c>
      <c r="R140" s="158">
        <f t="shared" si="12"/>
        <v>0</v>
      </c>
      <c r="S140" s="158">
        <v>0</v>
      </c>
      <c r="T140" s="159">
        <f t="shared" si="1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0" t="s">
        <v>280</v>
      </c>
      <c r="AT140" s="160" t="s">
        <v>177</v>
      </c>
      <c r="AU140" s="160" t="s">
        <v>76</v>
      </c>
      <c r="AY140" s="15" t="s">
        <v>183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5" t="s">
        <v>84</v>
      </c>
      <c r="BK140" s="161">
        <f t="shared" si="19"/>
        <v>0</v>
      </c>
      <c r="BL140" s="15" t="s">
        <v>280</v>
      </c>
      <c r="BM140" s="160" t="s">
        <v>1108</v>
      </c>
    </row>
    <row r="141" spans="1:65" s="2" customFormat="1" ht="16.5" customHeight="1">
      <c r="A141" s="32"/>
      <c r="B141" s="33"/>
      <c r="C141" s="149" t="s">
        <v>432</v>
      </c>
      <c r="D141" s="149" t="s">
        <v>177</v>
      </c>
      <c r="E141" s="150" t="s">
        <v>1109</v>
      </c>
      <c r="F141" s="151" t="s">
        <v>1110</v>
      </c>
      <c r="G141" s="152" t="s">
        <v>222</v>
      </c>
      <c r="H141" s="153">
        <v>2</v>
      </c>
      <c r="I141" s="154"/>
      <c r="J141" s="155">
        <f t="shared" si="10"/>
        <v>0</v>
      </c>
      <c r="K141" s="151" t="s">
        <v>766</v>
      </c>
      <c r="L141" s="37"/>
      <c r="M141" s="156" t="s">
        <v>35</v>
      </c>
      <c r="N141" s="157" t="s">
        <v>47</v>
      </c>
      <c r="O141" s="62"/>
      <c r="P141" s="158">
        <f t="shared" si="11"/>
        <v>0</v>
      </c>
      <c r="Q141" s="158">
        <v>0</v>
      </c>
      <c r="R141" s="158">
        <f t="shared" si="12"/>
        <v>0</v>
      </c>
      <c r="S141" s="158">
        <v>0</v>
      </c>
      <c r="T141" s="159">
        <f t="shared" si="1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0" t="s">
        <v>280</v>
      </c>
      <c r="AT141" s="160" t="s">
        <v>177</v>
      </c>
      <c r="AU141" s="160" t="s">
        <v>76</v>
      </c>
      <c r="AY141" s="15" t="s">
        <v>183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5" t="s">
        <v>84</v>
      </c>
      <c r="BK141" s="161">
        <f t="shared" si="19"/>
        <v>0</v>
      </c>
      <c r="BL141" s="15" t="s">
        <v>280</v>
      </c>
      <c r="BM141" s="160" t="s">
        <v>1111</v>
      </c>
    </row>
    <row r="142" spans="1:65" s="2" customFormat="1" ht="24">
      <c r="A142" s="32"/>
      <c r="B142" s="33"/>
      <c r="C142" s="162" t="s">
        <v>251</v>
      </c>
      <c r="D142" s="162" t="s">
        <v>198</v>
      </c>
      <c r="E142" s="163" t="s">
        <v>1112</v>
      </c>
      <c r="F142" s="164" t="s">
        <v>1113</v>
      </c>
      <c r="G142" s="165" t="s">
        <v>222</v>
      </c>
      <c r="H142" s="166">
        <v>2</v>
      </c>
      <c r="I142" s="167"/>
      <c r="J142" s="168">
        <f t="shared" si="10"/>
        <v>0</v>
      </c>
      <c r="K142" s="164" t="s">
        <v>181</v>
      </c>
      <c r="L142" s="169"/>
      <c r="M142" s="170" t="s">
        <v>35</v>
      </c>
      <c r="N142" s="171" t="s">
        <v>47</v>
      </c>
      <c r="O142" s="62"/>
      <c r="P142" s="158">
        <f t="shared" si="11"/>
        <v>0</v>
      </c>
      <c r="Q142" s="158">
        <v>0</v>
      </c>
      <c r="R142" s="158">
        <f t="shared" si="12"/>
        <v>0</v>
      </c>
      <c r="S142" s="158">
        <v>0</v>
      </c>
      <c r="T142" s="159">
        <f t="shared" si="1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0" t="s">
        <v>414</v>
      </c>
      <c r="AT142" s="160" t="s">
        <v>198</v>
      </c>
      <c r="AU142" s="160" t="s">
        <v>76</v>
      </c>
      <c r="AY142" s="15" t="s">
        <v>183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5" t="s">
        <v>84</v>
      </c>
      <c r="BK142" s="161">
        <f t="shared" si="19"/>
        <v>0</v>
      </c>
      <c r="BL142" s="15" t="s">
        <v>414</v>
      </c>
      <c r="BM142" s="160" t="s">
        <v>1114</v>
      </c>
    </row>
    <row r="143" spans="1:65" s="2" customFormat="1" ht="21.75" customHeight="1">
      <c r="A143" s="32"/>
      <c r="B143" s="33"/>
      <c r="C143" s="162" t="s">
        <v>435</v>
      </c>
      <c r="D143" s="162" t="s">
        <v>198</v>
      </c>
      <c r="E143" s="163" t="s">
        <v>1115</v>
      </c>
      <c r="F143" s="164" t="s">
        <v>1116</v>
      </c>
      <c r="G143" s="165" t="s">
        <v>222</v>
      </c>
      <c r="H143" s="166">
        <v>60</v>
      </c>
      <c r="I143" s="167"/>
      <c r="J143" s="168">
        <f t="shared" si="10"/>
        <v>0</v>
      </c>
      <c r="K143" s="164" t="s">
        <v>181</v>
      </c>
      <c r="L143" s="169"/>
      <c r="M143" s="170" t="s">
        <v>35</v>
      </c>
      <c r="N143" s="171" t="s">
        <v>47</v>
      </c>
      <c r="O143" s="62"/>
      <c r="P143" s="158">
        <f t="shared" si="11"/>
        <v>0</v>
      </c>
      <c r="Q143" s="158">
        <v>0</v>
      </c>
      <c r="R143" s="158">
        <f t="shared" si="12"/>
        <v>0</v>
      </c>
      <c r="S143" s="158">
        <v>0</v>
      </c>
      <c r="T143" s="159">
        <f t="shared" si="1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0" t="s">
        <v>414</v>
      </c>
      <c r="AT143" s="160" t="s">
        <v>198</v>
      </c>
      <c r="AU143" s="160" t="s">
        <v>76</v>
      </c>
      <c r="AY143" s="15" t="s">
        <v>183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5" t="s">
        <v>84</v>
      </c>
      <c r="BK143" s="161">
        <f t="shared" si="19"/>
        <v>0</v>
      </c>
      <c r="BL143" s="15" t="s">
        <v>414</v>
      </c>
      <c r="BM143" s="160" t="s">
        <v>1117</v>
      </c>
    </row>
    <row r="144" spans="1:65" s="2" customFormat="1" ht="16.5" customHeight="1">
      <c r="A144" s="32"/>
      <c r="B144" s="33"/>
      <c r="C144" s="149" t="s">
        <v>254</v>
      </c>
      <c r="D144" s="149" t="s">
        <v>177</v>
      </c>
      <c r="E144" s="150" t="s">
        <v>1118</v>
      </c>
      <c r="F144" s="151" t="s">
        <v>1119</v>
      </c>
      <c r="G144" s="152" t="s">
        <v>222</v>
      </c>
      <c r="H144" s="153">
        <v>1</v>
      </c>
      <c r="I144" s="154"/>
      <c r="J144" s="155">
        <f t="shared" si="10"/>
        <v>0</v>
      </c>
      <c r="K144" s="151" t="s">
        <v>181</v>
      </c>
      <c r="L144" s="37"/>
      <c r="M144" s="156" t="s">
        <v>35</v>
      </c>
      <c r="N144" s="157" t="s">
        <v>47</v>
      </c>
      <c r="O144" s="62"/>
      <c r="P144" s="158">
        <f t="shared" si="11"/>
        <v>0</v>
      </c>
      <c r="Q144" s="158">
        <v>0</v>
      </c>
      <c r="R144" s="158">
        <f t="shared" si="12"/>
        <v>0</v>
      </c>
      <c r="S144" s="158">
        <v>0</v>
      </c>
      <c r="T144" s="159">
        <f t="shared" si="1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0" t="s">
        <v>280</v>
      </c>
      <c r="AT144" s="160" t="s">
        <v>177</v>
      </c>
      <c r="AU144" s="160" t="s">
        <v>76</v>
      </c>
      <c r="AY144" s="15" t="s">
        <v>183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5" t="s">
        <v>84</v>
      </c>
      <c r="BK144" s="161">
        <f t="shared" si="19"/>
        <v>0</v>
      </c>
      <c r="BL144" s="15" t="s">
        <v>280</v>
      </c>
      <c r="BM144" s="160" t="s">
        <v>1120</v>
      </c>
    </row>
    <row r="145" spans="1:65" s="2" customFormat="1" ht="24">
      <c r="A145" s="32"/>
      <c r="B145" s="33"/>
      <c r="C145" s="162" t="s">
        <v>440</v>
      </c>
      <c r="D145" s="162" t="s">
        <v>198</v>
      </c>
      <c r="E145" s="163" t="s">
        <v>1121</v>
      </c>
      <c r="F145" s="164" t="s">
        <v>1122</v>
      </c>
      <c r="G145" s="165" t="s">
        <v>222</v>
      </c>
      <c r="H145" s="166">
        <v>1</v>
      </c>
      <c r="I145" s="167"/>
      <c r="J145" s="168">
        <f t="shared" si="10"/>
        <v>0</v>
      </c>
      <c r="K145" s="164" t="s">
        <v>181</v>
      </c>
      <c r="L145" s="169"/>
      <c r="M145" s="170" t="s">
        <v>35</v>
      </c>
      <c r="N145" s="171" t="s">
        <v>47</v>
      </c>
      <c r="O145" s="62"/>
      <c r="P145" s="158">
        <f t="shared" si="11"/>
        <v>0</v>
      </c>
      <c r="Q145" s="158">
        <v>0</v>
      </c>
      <c r="R145" s="158">
        <f t="shared" si="12"/>
        <v>0</v>
      </c>
      <c r="S145" s="158">
        <v>0</v>
      </c>
      <c r="T145" s="159">
        <f t="shared" si="1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0" t="s">
        <v>414</v>
      </c>
      <c r="AT145" s="160" t="s">
        <v>198</v>
      </c>
      <c r="AU145" s="160" t="s">
        <v>76</v>
      </c>
      <c r="AY145" s="15" t="s">
        <v>183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5" t="s">
        <v>84</v>
      </c>
      <c r="BK145" s="161">
        <f t="shared" si="19"/>
        <v>0</v>
      </c>
      <c r="BL145" s="15" t="s">
        <v>414</v>
      </c>
      <c r="BM145" s="160" t="s">
        <v>1123</v>
      </c>
    </row>
    <row r="146" spans="1:65" s="2" customFormat="1" ht="16.5" customHeight="1">
      <c r="A146" s="32"/>
      <c r="B146" s="33"/>
      <c r="C146" s="149" t="s">
        <v>258</v>
      </c>
      <c r="D146" s="149" t="s">
        <v>177</v>
      </c>
      <c r="E146" s="150" t="s">
        <v>1124</v>
      </c>
      <c r="F146" s="151" t="s">
        <v>1125</v>
      </c>
      <c r="G146" s="152" t="s">
        <v>222</v>
      </c>
      <c r="H146" s="153">
        <v>61</v>
      </c>
      <c r="I146" s="154"/>
      <c r="J146" s="155">
        <f t="shared" si="10"/>
        <v>0</v>
      </c>
      <c r="K146" s="151" t="s">
        <v>181</v>
      </c>
      <c r="L146" s="37"/>
      <c r="M146" s="156" t="s">
        <v>35</v>
      </c>
      <c r="N146" s="157" t="s">
        <v>47</v>
      </c>
      <c r="O146" s="62"/>
      <c r="P146" s="158">
        <f t="shared" si="11"/>
        <v>0</v>
      </c>
      <c r="Q146" s="158">
        <v>0</v>
      </c>
      <c r="R146" s="158">
        <f t="shared" si="12"/>
        <v>0</v>
      </c>
      <c r="S146" s="158">
        <v>0</v>
      </c>
      <c r="T146" s="159">
        <f t="shared" si="1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0" t="s">
        <v>280</v>
      </c>
      <c r="AT146" s="160" t="s">
        <v>177</v>
      </c>
      <c r="AU146" s="160" t="s">
        <v>76</v>
      </c>
      <c r="AY146" s="15" t="s">
        <v>183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5" t="s">
        <v>84</v>
      </c>
      <c r="BK146" s="161">
        <f t="shared" si="19"/>
        <v>0</v>
      </c>
      <c r="BL146" s="15" t="s">
        <v>280</v>
      </c>
      <c r="BM146" s="160" t="s">
        <v>1126</v>
      </c>
    </row>
    <row r="147" spans="1:65" s="2" customFormat="1" ht="21.75" customHeight="1">
      <c r="A147" s="32"/>
      <c r="B147" s="33"/>
      <c r="C147" s="162" t="s">
        <v>948</v>
      </c>
      <c r="D147" s="162" t="s">
        <v>198</v>
      </c>
      <c r="E147" s="163" t="s">
        <v>1127</v>
      </c>
      <c r="F147" s="164" t="s">
        <v>1128</v>
      </c>
      <c r="G147" s="165" t="s">
        <v>222</v>
      </c>
      <c r="H147" s="166">
        <v>31</v>
      </c>
      <c r="I147" s="167"/>
      <c r="J147" s="168">
        <f t="shared" si="10"/>
        <v>0</v>
      </c>
      <c r="K147" s="164" t="s">
        <v>181</v>
      </c>
      <c r="L147" s="169"/>
      <c r="M147" s="170" t="s">
        <v>35</v>
      </c>
      <c r="N147" s="171" t="s">
        <v>47</v>
      </c>
      <c r="O147" s="62"/>
      <c r="P147" s="158">
        <f t="shared" si="11"/>
        <v>0</v>
      </c>
      <c r="Q147" s="158">
        <v>0</v>
      </c>
      <c r="R147" s="158">
        <f t="shared" si="12"/>
        <v>0</v>
      </c>
      <c r="S147" s="158">
        <v>0</v>
      </c>
      <c r="T147" s="159">
        <f t="shared" si="1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0" t="s">
        <v>414</v>
      </c>
      <c r="AT147" s="160" t="s">
        <v>198</v>
      </c>
      <c r="AU147" s="160" t="s">
        <v>76</v>
      </c>
      <c r="AY147" s="15" t="s">
        <v>183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5" t="s">
        <v>84</v>
      </c>
      <c r="BK147" s="161">
        <f t="shared" si="19"/>
        <v>0</v>
      </c>
      <c r="BL147" s="15" t="s">
        <v>414</v>
      </c>
      <c r="BM147" s="160" t="s">
        <v>1129</v>
      </c>
    </row>
    <row r="148" spans="1:65" s="2" customFormat="1" ht="16.5" customHeight="1">
      <c r="A148" s="32"/>
      <c r="B148" s="33"/>
      <c r="C148" s="162" t="s">
        <v>261</v>
      </c>
      <c r="D148" s="162" t="s">
        <v>198</v>
      </c>
      <c r="E148" s="163" t="s">
        <v>1130</v>
      </c>
      <c r="F148" s="164" t="s">
        <v>1131</v>
      </c>
      <c r="G148" s="165" t="s">
        <v>222</v>
      </c>
      <c r="H148" s="166">
        <v>30</v>
      </c>
      <c r="I148" s="167"/>
      <c r="J148" s="168">
        <f t="shared" si="10"/>
        <v>0</v>
      </c>
      <c r="K148" s="164" t="s">
        <v>181</v>
      </c>
      <c r="L148" s="169"/>
      <c r="M148" s="170" t="s">
        <v>35</v>
      </c>
      <c r="N148" s="171" t="s">
        <v>47</v>
      </c>
      <c r="O148" s="62"/>
      <c r="P148" s="158">
        <f t="shared" si="11"/>
        <v>0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0" t="s">
        <v>414</v>
      </c>
      <c r="AT148" s="160" t="s">
        <v>198</v>
      </c>
      <c r="AU148" s="160" t="s">
        <v>76</v>
      </c>
      <c r="AY148" s="15" t="s">
        <v>183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5" t="s">
        <v>84</v>
      </c>
      <c r="BK148" s="161">
        <f t="shared" si="19"/>
        <v>0</v>
      </c>
      <c r="BL148" s="15" t="s">
        <v>414</v>
      </c>
      <c r="BM148" s="160" t="s">
        <v>1132</v>
      </c>
    </row>
    <row r="149" spans="1:65" s="2" customFormat="1" ht="16.5" customHeight="1">
      <c r="A149" s="32"/>
      <c r="B149" s="33"/>
      <c r="C149" s="149" t="s">
        <v>955</v>
      </c>
      <c r="D149" s="149" t="s">
        <v>177</v>
      </c>
      <c r="E149" s="150" t="s">
        <v>1133</v>
      </c>
      <c r="F149" s="151" t="s">
        <v>1134</v>
      </c>
      <c r="G149" s="152" t="s">
        <v>222</v>
      </c>
      <c r="H149" s="153">
        <v>50</v>
      </c>
      <c r="I149" s="154"/>
      <c r="J149" s="155">
        <f t="shared" si="10"/>
        <v>0</v>
      </c>
      <c r="K149" s="151" t="s">
        <v>181</v>
      </c>
      <c r="L149" s="37"/>
      <c r="M149" s="156" t="s">
        <v>35</v>
      </c>
      <c r="N149" s="157" t="s">
        <v>47</v>
      </c>
      <c r="O149" s="62"/>
      <c r="P149" s="158">
        <f t="shared" si="11"/>
        <v>0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0" t="s">
        <v>280</v>
      </c>
      <c r="AT149" s="160" t="s">
        <v>177</v>
      </c>
      <c r="AU149" s="160" t="s">
        <v>76</v>
      </c>
      <c r="AY149" s="15" t="s">
        <v>183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5" t="s">
        <v>84</v>
      </c>
      <c r="BK149" s="161">
        <f t="shared" si="19"/>
        <v>0</v>
      </c>
      <c r="BL149" s="15" t="s">
        <v>280</v>
      </c>
      <c r="BM149" s="160" t="s">
        <v>1135</v>
      </c>
    </row>
    <row r="150" spans="1:65" s="2" customFormat="1" ht="21.75" customHeight="1">
      <c r="A150" s="32"/>
      <c r="B150" s="33"/>
      <c r="C150" s="162" t="s">
        <v>266</v>
      </c>
      <c r="D150" s="162" t="s">
        <v>198</v>
      </c>
      <c r="E150" s="163" t="s">
        <v>1136</v>
      </c>
      <c r="F150" s="164" t="s">
        <v>1137</v>
      </c>
      <c r="G150" s="165" t="s">
        <v>222</v>
      </c>
      <c r="H150" s="166">
        <v>30</v>
      </c>
      <c r="I150" s="167"/>
      <c r="J150" s="168">
        <f t="shared" si="10"/>
        <v>0</v>
      </c>
      <c r="K150" s="164" t="s">
        <v>181</v>
      </c>
      <c r="L150" s="169"/>
      <c r="M150" s="170" t="s">
        <v>35</v>
      </c>
      <c r="N150" s="171" t="s">
        <v>47</v>
      </c>
      <c r="O150" s="62"/>
      <c r="P150" s="158">
        <f t="shared" si="11"/>
        <v>0</v>
      </c>
      <c r="Q150" s="158">
        <v>0</v>
      </c>
      <c r="R150" s="158">
        <f t="shared" si="12"/>
        <v>0</v>
      </c>
      <c r="S150" s="158">
        <v>0</v>
      </c>
      <c r="T150" s="159">
        <f t="shared" si="1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0" t="s">
        <v>414</v>
      </c>
      <c r="AT150" s="160" t="s">
        <v>198</v>
      </c>
      <c r="AU150" s="160" t="s">
        <v>76</v>
      </c>
      <c r="AY150" s="15" t="s">
        <v>183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5" t="s">
        <v>84</v>
      </c>
      <c r="BK150" s="161">
        <f t="shared" si="19"/>
        <v>0</v>
      </c>
      <c r="BL150" s="15" t="s">
        <v>414</v>
      </c>
      <c r="BM150" s="160" t="s">
        <v>1138</v>
      </c>
    </row>
    <row r="151" spans="1:65" s="2" customFormat="1" ht="21.75" customHeight="1">
      <c r="A151" s="32"/>
      <c r="B151" s="33"/>
      <c r="C151" s="162" t="s">
        <v>961</v>
      </c>
      <c r="D151" s="162" t="s">
        <v>198</v>
      </c>
      <c r="E151" s="163" t="s">
        <v>1139</v>
      </c>
      <c r="F151" s="164" t="s">
        <v>1140</v>
      </c>
      <c r="G151" s="165" t="s">
        <v>222</v>
      </c>
      <c r="H151" s="166">
        <v>20</v>
      </c>
      <c r="I151" s="167"/>
      <c r="J151" s="168">
        <f t="shared" si="10"/>
        <v>0</v>
      </c>
      <c r="K151" s="164" t="s">
        <v>181</v>
      </c>
      <c r="L151" s="169"/>
      <c r="M151" s="170" t="s">
        <v>35</v>
      </c>
      <c r="N151" s="171" t="s">
        <v>47</v>
      </c>
      <c r="O151" s="62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0" t="s">
        <v>414</v>
      </c>
      <c r="AT151" s="160" t="s">
        <v>198</v>
      </c>
      <c r="AU151" s="160" t="s">
        <v>76</v>
      </c>
      <c r="AY151" s="15" t="s">
        <v>183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5" t="s">
        <v>84</v>
      </c>
      <c r="BK151" s="161">
        <f t="shared" si="19"/>
        <v>0</v>
      </c>
      <c r="BL151" s="15" t="s">
        <v>414</v>
      </c>
      <c r="BM151" s="160" t="s">
        <v>1141</v>
      </c>
    </row>
    <row r="152" spans="1:65" s="2" customFormat="1" ht="21.75" customHeight="1">
      <c r="A152" s="32"/>
      <c r="B152" s="33"/>
      <c r="C152" s="162" t="s">
        <v>269</v>
      </c>
      <c r="D152" s="162" t="s">
        <v>198</v>
      </c>
      <c r="E152" s="163" t="s">
        <v>1142</v>
      </c>
      <c r="F152" s="164" t="s">
        <v>1143</v>
      </c>
      <c r="G152" s="165" t="s">
        <v>222</v>
      </c>
      <c r="H152" s="166">
        <v>5</v>
      </c>
      <c r="I152" s="167"/>
      <c r="J152" s="168">
        <f t="shared" si="10"/>
        <v>0</v>
      </c>
      <c r="K152" s="164" t="s">
        <v>181</v>
      </c>
      <c r="L152" s="169"/>
      <c r="M152" s="170" t="s">
        <v>35</v>
      </c>
      <c r="N152" s="171" t="s">
        <v>47</v>
      </c>
      <c r="O152" s="62"/>
      <c r="P152" s="158">
        <f t="shared" si="11"/>
        <v>0</v>
      </c>
      <c r="Q152" s="158">
        <v>0</v>
      </c>
      <c r="R152" s="158">
        <f t="shared" si="12"/>
        <v>0</v>
      </c>
      <c r="S152" s="158">
        <v>0</v>
      </c>
      <c r="T152" s="159">
        <f t="shared" si="1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0" t="s">
        <v>414</v>
      </c>
      <c r="AT152" s="160" t="s">
        <v>198</v>
      </c>
      <c r="AU152" s="160" t="s">
        <v>76</v>
      </c>
      <c r="AY152" s="15" t="s">
        <v>183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5" t="s">
        <v>84</v>
      </c>
      <c r="BK152" s="161">
        <f t="shared" si="19"/>
        <v>0</v>
      </c>
      <c r="BL152" s="15" t="s">
        <v>414</v>
      </c>
      <c r="BM152" s="160" t="s">
        <v>1144</v>
      </c>
    </row>
    <row r="153" spans="1:65" s="2" customFormat="1" ht="16.5" customHeight="1">
      <c r="A153" s="32"/>
      <c r="B153" s="33"/>
      <c r="C153" s="162" t="s">
        <v>1145</v>
      </c>
      <c r="D153" s="162" t="s">
        <v>198</v>
      </c>
      <c r="E153" s="163" t="s">
        <v>1146</v>
      </c>
      <c r="F153" s="164" t="s">
        <v>1147</v>
      </c>
      <c r="G153" s="165" t="s">
        <v>217</v>
      </c>
      <c r="H153" s="166">
        <v>100</v>
      </c>
      <c r="I153" s="167"/>
      <c r="J153" s="168">
        <f t="shared" si="10"/>
        <v>0</v>
      </c>
      <c r="K153" s="164" t="s">
        <v>181</v>
      </c>
      <c r="L153" s="169"/>
      <c r="M153" s="170" t="s">
        <v>35</v>
      </c>
      <c r="N153" s="171" t="s">
        <v>47</v>
      </c>
      <c r="O153" s="62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0" t="s">
        <v>414</v>
      </c>
      <c r="AT153" s="160" t="s">
        <v>198</v>
      </c>
      <c r="AU153" s="160" t="s">
        <v>76</v>
      </c>
      <c r="AY153" s="15" t="s">
        <v>183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5" t="s">
        <v>84</v>
      </c>
      <c r="BK153" s="161">
        <f t="shared" si="19"/>
        <v>0</v>
      </c>
      <c r="BL153" s="15" t="s">
        <v>414</v>
      </c>
      <c r="BM153" s="160" t="s">
        <v>1148</v>
      </c>
    </row>
    <row r="154" spans="1:65" s="2" customFormat="1" ht="19.5">
      <c r="A154" s="32"/>
      <c r="B154" s="33"/>
      <c r="C154" s="34"/>
      <c r="D154" s="172" t="s">
        <v>228</v>
      </c>
      <c r="E154" s="34"/>
      <c r="F154" s="173" t="s">
        <v>991</v>
      </c>
      <c r="G154" s="34"/>
      <c r="H154" s="34"/>
      <c r="I154" s="174"/>
      <c r="J154" s="34"/>
      <c r="K154" s="34"/>
      <c r="L154" s="37"/>
      <c r="M154" s="175"/>
      <c r="N154" s="176"/>
      <c r="O154" s="62"/>
      <c r="P154" s="62"/>
      <c r="Q154" s="62"/>
      <c r="R154" s="62"/>
      <c r="S154" s="62"/>
      <c r="T154" s="63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5" t="s">
        <v>228</v>
      </c>
      <c r="AU154" s="15" t="s">
        <v>76</v>
      </c>
    </row>
    <row r="155" spans="1:65" s="2" customFormat="1" ht="16.5" customHeight="1">
      <c r="A155" s="32"/>
      <c r="B155" s="33"/>
      <c r="C155" s="162" t="s">
        <v>274</v>
      </c>
      <c r="D155" s="162" t="s">
        <v>198</v>
      </c>
      <c r="E155" s="163" t="s">
        <v>1149</v>
      </c>
      <c r="F155" s="164" t="s">
        <v>1150</v>
      </c>
      <c r="G155" s="165" t="s">
        <v>217</v>
      </c>
      <c r="H155" s="166">
        <v>100</v>
      </c>
      <c r="I155" s="167"/>
      <c r="J155" s="168">
        <f>ROUND(I155*H155,2)</f>
        <v>0</v>
      </c>
      <c r="K155" s="164" t="s">
        <v>181</v>
      </c>
      <c r="L155" s="169"/>
      <c r="M155" s="170" t="s">
        <v>35</v>
      </c>
      <c r="N155" s="171" t="s">
        <v>47</v>
      </c>
      <c r="O155" s="62"/>
      <c r="P155" s="158">
        <f>O155*H155</f>
        <v>0</v>
      </c>
      <c r="Q155" s="158">
        <v>0</v>
      </c>
      <c r="R155" s="158">
        <f>Q155*H155</f>
        <v>0</v>
      </c>
      <c r="S155" s="158">
        <v>0</v>
      </c>
      <c r="T155" s="159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0" t="s">
        <v>414</v>
      </c>
      <c r="AT155" s="160" t="s">
        <v>198</v>
      </c>
      <c r="AU155" s="160" t="s">
        <v>76</v>
      </c>
      <c r="AY155" s="15" t="s">
        <v>183</v>
      </c>
      <c r="BE155" s="161">
        <f>IF(N155="základní",J155,0)</f>
        <v>0</v>
      </c>
      <c r="BF155" s="161">
        <f>IF(N155="snížená",J155,0)</f>
        <v>0</v>
      </c>
      <c r="BG155" s="161">
        <f>IF(N155="zákl. přenesená",J155,0)</f>
        <v>0</v>
      </c>
      <c r="BH155" s="161">
        <f>IF(N155="sníž. přenesená",J155,0)</f>
        <v>0</v>
      </c>
      <c r="BI155" s="161">
        <f>IF(N155="nulová",J155,0)</f>
        <v>0</v>
      </c>
      <c r="BJ155" s="15" t="s">
        <v>84</v>
      </c>
      <c r="BK155" s="161">
        <f>ROUND(I155*H155,2)</f>
        <v>0</v>
      </c>
      <c r="BL155" s="15" t="s">
        <v>414</v>
      </c>
      <c r="BM155" s="160" t="s">
        <v>1151</v>
      </c>
    </row>
    <row r="156" spans="1:65" s="2" customFormat="1" ht="19.5">
      <c r="A156" s="32"/>
      <c r="B156" s="33"/>
      <c r="C156" s="34"/>
      <c r="D156" s="172" t="s">
        <v>228</v>
      </c>
      <c r="E156" s="34"/>
      <c r="F156" s="173" t="s">
        <v>991</v>
      </c>
      <c r="G156" s="34"/>
      <c r="H156" s="34"/>
      <c r="I156" s="174"/>
      <c r="J156" s="34"/>
      <c r="K156" s="34"/>
      <c r="L156" s="37"/>
      <c r="M156" s="175"/>
      <c r="N156" s="176"/>
      <c r="O156" s="62"/>
      <c r="P156" s="62"/>
      <c r="Q156" s="62"/>
      <c r="R156" s="62"/>
      <c r="S156" s="62"/>
      <c r="T156" s="63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5" t="s">
        <v>228</v>
      </c>
      <c r="AU156" s="15" t="s">
        <v>76</v>
      </c>
    </row>
    <row r="157" spans="1:65" s="2" customFormat="1" ht="16.5" customHeight="1">
      <c r="A157" s="32"/>
      <c r="B157" s="33"/>
      <c r="C157" s="162" t="s">
        <v>1152</v>
      </c>
      <c r="D157" s="162" t="s">
        <v>198</v>
      </c>
      <c r="E157" s="163" t="s">
        <v>1153</v>
      </c>
      <c r="F157" s="164" t="s">
        <v>1154</v>
      </c>
      <c r="G157" s="165" t="s">
        <v>217</v>
      </c>
      <c r="H157" s="166">
        <v>100</v>
      </c>
      <c r="I157" s="167"/>
      <c r="J157" s="168">
        <f>ROUND(I157*H157,2)</f>
        <v>0</v>
      </c>
      <c r="K157" s="164" t="s">
        <v>181</v>
      </c>
      <c r="L157" s="169"/>
      <c r="M157" s="170" t="s">
        <v>35</v>
      </c>
      <c r="N157" s="171" t="s">
        <v>47</v>
      </c>
      <c r="O157" s="62"/>
      <c r="P157" s="158">
        <f>O157*H157</f>
        <v>0</v>
      </c>
      <c r="Q157" s="158">
        <v>0</v>
      </c>
      <c r="R157" s="158">
        <f>Q157*H157</f>
        <v>0</v>
      </c>
      <c r="S157" s="158">
        <v>0</v>
      </c>
      <c r="T157" s="159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0" t="s">
        <v>414</v>
      </c>
      <c r="AT157" s="160" t="s">
        <v>198</v>
      </c>
      <c r="AU157" s="160" t="s">
        <v>76</v>
      </c>
      <c r="AY157" s="15" t="s">
        <v>183</v>
      </c>
      <c r="BE157" s="161">
        <f>IF(N157="základní",J157,0)</f>
        <v>0</v>
      </c>
      <c r="BF157" s="161">
        <f>IF(N157="snížená",J157,0)</f>
        <v>0</v>
      </c>
      <c r="BG157" s="161">
        <f>IF(N157="zákl. přenesená",J157,0)</f>
        <v>0</v>
      </c>
      <c r="BH157" s="161">
        <f>IF(N157="sníž. přenesená",J157,0)</f>
        <v>0</v>
      </c>
      <c r="BI157" s="161">
        <f>IF(N157="nulová",J157,0)</f>
        <v>0</v>
      </c>
      <c r="BJ157" s="15" t="s">
        <v>84</v>
      </c>
      <c r="BK157" s="161">
        <f>ROUND(I157*H157,2)</f>
        <v>0</v>
      </c>
      <c r="BL157" s="15" t="s">
        <v>414</v>
      </c>
      <c r="BM157" s="160" t="s">
        <v>1155</v>
      </c>
    </row>
    <row r="158" spans="1:65" s="2" customFormat="1" ht="19.5">
      <c r="A158" s="32"/>
      <c r="B158" s="33"/>
      <c r="C158" s="34"/>
      <c r="D158" s="172" t="s">
        <v>228</v>
      </c>
      <c r="E158" s="34"/>
      <c r="F158" s="173" t="s">
        <v>991</v>
      </c>
      <c r="G158" s="34"/>
      <c r="H158" s="34"/>
      <c r="I158" s="174"/>
      <c r="J158" s="34"/>
      <c r="K158" s="34"/>
      <c r="L158" s="37"/>
      <c r="M158" s="175"/>
      <c r="N158" s="176"/>
      <c r="O158" s="62"/>
      <c r="P158" s="62"/>
      <c r="Q158" s="62"/>
      <c r="R158" s="62"/>
      <c r="S158" s="62"/>
      <c r="T158" s="63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5" t="s">
        <v>228</v>
      </c>
      <c r="AU158" s="15" t="s">
        <v>76</v>
      </c>
    </row>
    <row r="159" spans="1:65" s="2" customFormat="1" ht="16.5" customHeight="1">
      <c r="A159" s="32"/>
      <c r="B159" s="33"/>
      <c r="C159" s="162" t="s">
        <v>278</v>
      </c>
      <c r="D159" s="162" t="s">
        <v>198</v>
      </c>
      <c r="E159" s="163" t="s">
        <v>1156</v>
      </c>
      <c r="F159" s="164" t="s">
        <v>1157</v>
      </c>
      <c r="G159" s="165" t="s">
        <v>217</v>
      </c>
      <c r="H159" s="166">
        <v>100</v>
      </c>
      <c r="I159" s="167"/>
      <c r="J159" s="168">
        <f>ROUND(I159*H159,2)</f>
        <v>0</v>
      </c>
      <c r="K159" s="164" t="s">
        <v>181</v>
      </c>
      <c r="L159" s="169"/>
      <c r="M159" s="170" t="s">
        <v>35</v>
      </c>
      <c r="N159" s="171" t="s">
        <v>47</v>
      </c>
      <c r="O159" s="62"/>
      <c r="P159" s="158">
        <f>O159*H159</f>
        <v>0</v>
      </c>
      <c r="Q159" s="158">
        <v>0</v>
      </c>
      <c r="R159" s="158">
        <f>Q159*H159</f>
        <v>0</v>
      </c>
      <c r="S159" s="158">
        <v>0</v>
      </c>
      <c r="T159" s="159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0" t="s">
        <v>414</v>
      </c>
      <c r="AT159" s="160" t="s">
        <v>198</v>
      </c>
      <c r="AU159" s="160" t="s">
        <v>76</v>
      </c>
      <c r="AY159" s="15" t="s">
        <v>183</v>
      </c>
      <c r="BE159" s="161">
        <f>IF(N159="základní",J159,0)</f>
        <v>0</v>
      </c>
      <c r="BF159" s="161">
        <f>IF(N159="snížená",J159,0)</f>
        <v>0</v>
      </c>
      <c r="BG159" s="161">
        <f>IF(N159="zákl. přenesená",J159,0)</f>
        <v>0</v>
      </c>
      <c r="BH159" s="161">
        <f>IF(N159="sníž. přenesená",J159,0)</f>
        <v>0</v>
      </c>
      <c r="BI159" s="161">
        <f>IF(N159="nulová",J159,0)</f>
        <v>0</v>
      </c>
      <c r="BJ159" s="15" t="s">
        <v>84</v>
      </c>
      <c r="BK159" s="161">
        <f>ROUND(I159*H159,2)</f>
        <v>0</v>
      </c>
      <c r="BL159" s="15" t="s">
        <v>414</v>
      </c>
      <c r="BM159" s="160" t="s">
        <v>1158</v>
      </c>
    </row>
    <row r="160" spans="1:65" s="2" customFormat="1" ht="19.5">
      <c r="A160" s="32"/>
      <c r="B160" s="33"/>
      <c r="C160" s="34"/>
      <c r="D160" s="172" t="s">
        <v>228</v>
      </c>
      <c r="E160" s="34"/>
      <c r="F160" s="173" t="s">
        <v>991</v>
      </c>
      <c r="G160" s="34"/>
      <c r="H160" s="34"/>
      <c r="I160" s="174"/>
      <c r="J160" s="34"/>
      <c r="K160" s="34"/>
      <c r="L160" s="37"/>
      <c r="M160" s="175"/>
      <c r="N160" s="176"/>
      <c r="O160" s="62"/>
      <c r="P160" s="62"/>
      <c r="Q160" s="62"/>
      <c r="R160" s="62"/>
      <c r="S160" s="62"/>
      <c r="T160" s="63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5" t="s">
        <v>228</v>
      </c>
      <c r="AU160" s="15" t="s">
        <v>76</v>
      </c>
    </row>
    <row r="161" spans="1:65" s="2" customFormat="1" ht="16.5" customHeight="1">
      <c r="A161" s="32"/>
      <c r="B161" s="33"/>
      <c r="C161" s="162" t="s">
        <v>1159</v>
      </c>
      <c r="D161" s="162" t="s">
        <v>198</v>
      </c>
      <c r="E161" s="163" t="s">
        <v>1160</v>
      </c>
      <c r="F161" s="164" t="s">
        <v>1161</v>
      </c>
      <c r="G161" s="165" t="s">
        <v>217</v>
      </c>
      <c r="H161" s="166">
        <v>100</v>
      </c>
      <c r="I161" s="167"/>
      <c r="J161" s="168">
        <f>ROUND(I161*H161,2)</f>
        <v>0</v>
      </c>
      <c r="K161" s="164" t="s">
        <v>181</v>
      </c>
      <c r="L161" s="169"/>
      <c r="M161" s="170" t="s">
        <v>35</v>
      </c>
      <c r="N161" s="171" t="s">
        <v>47</v>
      </c>
      <c r="O161" s="62"/>
      <c r="P161" s="158">
        <f>O161*H161</f>
        <v>0</v>
      </c>
      <c r="Q161" s="158">
        <v>0</v>
      </c>
      <c r="R161" s="158">
        <f>Q161*H161</f>
        <v>0</v>
      </c>
      <c r="S161" s="158">
        <v>0</v>
      </c>
      <c r="T161" s="15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0" t="s">
        <v>414</v>
      </c>
      <c r="AT161" s="160" t="s">
        <v>198</v>
      </c>
      <c r="AU161" s="160" t="s">
        <v>76</v>
      </c>
      <c r="AY161" s="15" t="s">
        <v>183</v>
      </c>
      <c r="BE161" s="161">
        <f>IF(N161="základní",J161,0)</f>
        <v>0</v>
      </c>
      <c r="BF161" s="161">
        <f>IF(N161="snížená",J161,0)</f>
        <v>0</v>
      </c>
      <c r="BG161" s="161">
        <f>IF(N161="zákl. přenesená",J161,0)</f>
        <v>0</v>
      </c>
      <c r="BH161" s="161">
        <f>IF(N161="sníž. přenesená",J161,0)</f>
        <v>0</v>
      </c>
      <c r="BI161" s="161">
        <f>IF(N161="nulová",J161,0)</f>
        <v>0</v>
      </c>
      <c r="BJ161" s="15" t="s">
        <v>84</v>
      </c>
      <c r="BK161" s="161">
        <f>ROUND(I161*H161,2)</f>
        <v>0</v>
      </c>
      <c r="BL161" s="15" t="s">
        <v>414</v>
      </c>
      <c r="BM161" s="160" t="s">
        <v>1162</v>
      </c>
    </row>
    <row r="162" spans="1:65" s="2" customFormat="1" ht="19.5">
      <c r="A162" s="32"/>
      <c r="B162" s="33"/>
      <c r="C162" s="34"/>
      <c r="D162" s="172" t="s">
        <v>228</v>
      </c>
      <c r="E162" s="34"/>
      <c r="F162" s="173" t="s">
        <v>991</v>
      </c>
      <c r="G162" s="34"/>
      <c r="H162" s="34"/>
      <c r="I162" s="174"/>
      <c r="J162" s="34"/>
      <c r="K162" s="34"/>
      <c r="L162" s="37"/>
      <c r="M162" s="175"/>
      <c r="N162" s="176"/>
      <c r="O162" s="62"/>
      <c r="P162" s="62"/>
      <c r="Q162" s="62"/>
      <c r="R162" s="62"/>
      <c r="S162" s="62"/>
      <c r="T162" s="63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5" t="s">
        <v>228</v>
      </c>
      <c r="AU162" s="15" t="s">
        <v>76</v>
      </c>
    </row>
    <row r="163" spans="1:65" s="2" customFormat="1" ht="16.5" customHeight="1">
      <c r="A163" s="32"/>
      <c r="B163" s="33"/>
      <c r="C163" s="162" t="s">
        <v>301</v>
      </c>
      <c r="D163" s="162" t="s">
        <v>198</v>
      </c>
      <c r="E163" s="163" t="s">
        <v>1163</v>
      </c>
      <c r="F163" s="164" t="s">
        <v>1164</v>
      </c>
      <c r="G163" s="165" t="s">
        <v>217</v>
      </c>
      <c r="H163" s="166">
        <v>100</v>
      </c>
      <c r="I163" s="167"/>
      <c r="J163" s="168">
        <f>ROUND(I163*H163,2)</f>
        <v>0</v>
      </c>
      <c r="K163" s="164" t="s">
        <v>181</v>
      </c>
      <c r="L163" s="169"/>
      <c r="M163" s="170" t="s">
        <v>35</v>
      </c>
      <c r="N163" s="171" t="s">
        <v>47</v>
      </c>
      <c r="O163" s="62"/>
      <c r="P163" s="158">
        <f>O163*H163</f>
        <v>0</v>
      </c>
      <c r="Q163" s="158">
        <v>0</v>
      </c>
      <c r="R163" s="158">
        <f>Q163*H163</f>
        <v>0</v>
      </c>
      <c r="S163" s="158">
        <v>0</v>
      </c>
      <c r="T163" s="159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0" t="s">
        <v>414</v>
      </c>
      <c r="AT163" s="160" t="s">
        <v>198</v>
      </c>
      <c r="AU163" s="160" t="s">
        <v>76</v>
      </c>
      <c r="AY163" s="15" t="s">
        <v>183</v>
      </c>
      <c r="BE163" s="161">
        <f>IF(N163="základní",J163,0)</f>
        <v>0</v>
      </c>
      <c r="BF163" s="161">
        <f>IF(N163="snížená",J163,0)</f>
        <v>0</v>
      </c>
      <c r="BG163" s="161">
        <f>IF(N163="zákl. přenesená",J163,0)</f>
        <v>0</v>
      </c>
      <c r="BH163" s="161">
        <f>IF(N163="sníž. přenesená",J163,0)</f>
        <v>0</v>
      </c>
      <c r="BI163" s="161">
        <f>IF(N163="nulová",J163,0)</f>
        <v>0</v>
      </c>
      <c r="BJ163" s="15" t="s">
        <v>84</v>
      </c>
      <c r="BK163" s="161">
        <f>ROUND(I163*H163,2)</f>
        <v>0</v>
      </c>
      <c r="BL163" s="15" t="s">
        <v>414</v>
      </c>
      <c r="BM163" s="160" t="s">
        <v>1165</v>
      </c>
    </row>
    <row r="164" spans="1:65" s="2" customFormat="1" ht="19.5">
      <c r="A164" s="32"/>
      <c r="B164" s="33"/>
      <c r="C164" s="34"/>
      <c r="D164" s="172" t="s">
        <v>228</v>
      </c>
      <c r="E164" s="34"/>
      <c r="F164" s="173" t="s">
        <v>991</v>
      </c>
      <c r="G164" s="34"/>
      <c r="H164" s="34"/>
      <c r="I164" s="174"/>
      <c r="J164" s="34"/>
      <c r="K164" s="34"/>
      <c r="L164" s="37"/>
      <c r="M164" s="175"/>
      <c r="N164" s="176"/>
      <c r="O164" s="62"/>
      <c r="P164" s="62"/>
      <c r="Q164" s="62"/>
      <c r="R164" s="62"/>
      <c r="S164" s="62"/>
      <c r="T164" s="63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5" t="s">
        <v>228</v>
      </c>
      <c r="AU164" s="15" t="s">
        <v>76</v>
      </c>
    </row>
    <row r="165" spans="1:65" s="2" customFormat="1" ht="16.5" customHeight="1">
      <c r="A165" s="32"/>
      <c r="B165" s="33"/>
      <c r="C165" s="162" t="s">
        <v>1166</v>
      </c>
      <c r="D165" s="162" t="s">
        <v>198</v>
      </c>
      <c r="E165" s="163" t="s">
        <v>1167</v>
      </c>
      <c r="F165" s="164" t="s">
        <v>1168</v>
      </c>
      <c r="G165" s="165" t="s">
        <v>217</v>
      </c>
      <c r="H165" s="166">
        <v>100</v>
      </c>
      <c r="I165" s="167"/>
      <c r="J165" s="168">
        <f>ROUND(I165*H165,2)</f>
        <v>0</v>
      </c>
      <c r="K165" s="164" t="s">
        <v>181</v>
      </c>
      <c r="L165" s="169"/>
      <c r="M165" s="170" t="s">
        <v>35</v>
      </c>
      <c r="N165" s="171" t="s">
        <v>47</v>
      </c>
      <c r="O165" s="62"/>
      <c r="P165" s="158">
        <f>O165*H165</f>
        <v>0</v>
      </c>
      <c r="Q165" s="158">
        <v>0</v>
      </c>
      <c r="R165" s="158">
        <f>Q165*H165</f>
        <v>0</v>
      </c>
      <c r="S165" s="158">
        <v>0</v>
      </c>
      <c r="T165" s="15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0" t="s">
        <v>414</v>
      </c>
      <c r="AT165" s="160" t="s">
        <v>198</v>
      </c>
      <c r="AU165" s="160" t="s">
        <v>76</v>
      </c>
      <c r="AY165" s="15" t="s">
        <v>183</v>
      </c>
      <c r="BE165" s="161">
        <f>IF(N165="základní",J165,0)</f>
        <v>0</v>
      </c>
      <c r="BF165" s="161">
        <f>IF(N165="snížená",J165,0)</f>
        <v>0</v>
      </c>
      <c r="BG165" s="161">
        <f>IF(N165="zákl. přenesená",J165,0)</f>
        <v>0</v>
      </c>
      <c r="BH165" s="161">
        <f>IF(N165="sníž. přenesená",J165,0)</f>
        <v>0</v>
      </c>
      <c r="BI165" s="161">
        <f>IF(N165="nulová",J165,0)</f>
        <v>0</v>
      </c>
      <c r="BJ165" s="15" t="s">
        <v>84</v>
      </c>
      <c r="BK165" s="161">
        <f>ROUND(I165*H165,2)</f>
        <v>0</v>
      </c>
      <c r="BL165" s="15" t="s">
        <v>414</v>
      </c>
      <c r="BM165" s="160" t="s">
        <v>1169</v>
      </c>
    </row>
    <row r="166" spans="1:65" s="2" customFormat="1" ht="19.5">
      <c r="A166" s="32"/>
      <c r="B166" s="33"/>
      <c r="C166" s="34"/>
      <c r="D166" s="172" t="s">
        <v>228</v>
      </c>
      <c r="E166" s="34"/>
      <c r="F166" s="173" t="s">
        <v>991</v>
      </c>
      <c r="G166" s="34"/>
      <c r="H166" s="34"/>
      <c r="I166" s="174"/>
      <c r="J166" s="34"/>
      <c r="K166" s="34"/>
      <c r="L166" s="37"/>
      <c r="M166" s="175"/>
      <c r="N166" s="176"/>
      <c r="O166" s="62"/>
      <c r="P166" s="62"/>
      <c r="Q166" s="62"/>
      <c r="R166" s="62"/>
      <c r="S166" s="62"/>
      <c r="T166" s="63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5" t="s">
        <v>228</v>
      </c>
      <c r="AU166" s="15" t="s">
        <v>76</v>
      </c>
    </row>
    <row r="167" spans="1:65" s="2" customFormat="1" ht="16.5" customHeight="1">
      <c r="A167" s="32"/>
      <c r="B167" s="33"/>
      <c r="C167" s="149" t="s">
        <v>280</v>
      </c>
      <c r="D167" s="149" t="s">
        <v>177</v>
      </c>
      <c r="E167" s="150" t="s">
        <v>1170</v>
      </c>
      <c r="F167" s="151" t="s">
        <v>1171</v>
      </c>
      <c r="G167" s="152" t="s">
        <v>217</v>
      </c>
      <c r="H167" s="153">
        <v>40</v>
      </c>
      <c r="I167" s="154"/>
      <c r="J167" s="155">
        <f t="shared" ref="J167:J180" si="20">ROUND(I167*H167,2)</f>
        <v>0</v>
      </c>
      <c r="K167" s="151" t="s">
        <v>181</v>
      </c>
      <c r="L167" s="37"/>
      <c r="M167" s="156" t="s">
        <v>35</v>
      </c>
      <c r="N167" s="157" t="s">
        <v>47</v>
      </c>
      <c r="O167" s="62"/>
      <c r="P167" s="158">
        <f t="shared" ref="P167:P180" si="21">O167*H167</f>
        <v>0</v>
      </c>
      <c r="Q167" s="158">
        <v>0</v>
      </c>
      <c r="R167" s="158">
        <f t="shared" ref="R167:R180" si="22">Q167*H167</f>
        <v>0</v>
      </c>
      <c r="S167" s="158">
        <v>0</v>
      </c>
      <c r="T167" s="159">
        <f t="shared" ref="T167:T180" si="23"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0" t="s">
        <v>280</v>
      </c>
      <c r="AT167" s="160" t="s">
        <v>177</v>
      </c>
      <c r="AU167" s="160" t="s">
        <v>76</v>
      </c>
      <c r="AY167" s="15" t="s">
        <v>183</v>
      </c>
      <c r="BE167" s="161">
        <f t="shared" ref="BE167:BE180" si="24">IF(N167="základní",J167,0)</f>
        <v>0</v>
      </c>
      <c r="BF167" s="161">
        <f t="shared" ref="BF167:BF180" si="25">IF(N167="snížená",J167,0)</f>
        <v>0</v>
      </c>
      <c r="BG167" s="161">
        <f t="shared" ref="BG167:BG180" si="26">IF(N167="zákl. přenesená",J167,0)</f>
        <v>0</v>
      </c>
      <c r="BH167" s="161">
        <f t="shared" ref="BH167:BH180" si="27">IF(N167="sníž. přenesená",J167,0)</f>
        <v>0</v>
      </c>
      <c r="BI167" s="161">
        <f t="shared" ref="BI167:BI180" si="28">IF(N167="nulová",J167,0)</f>
        <v>0</v>
      </c>
      <c r="BJ167" s="15" t="s">
        <v>84</v>
      </c>
      <c r="BK167" s="161">
        <f t="shared" ref="BK167:BK180" si="29">ROUND(I167*H167,2)</f>
        <v>0</v>
      </c>
      <c r="BL167" s="15" t="s">
        <v>280</v>
      </c>
      <c r="BM167" s="160" t="s">
        <v>1172</v>
      </c>
    </row>
    <row r="168" spans="1:65" s="2" customFormat="1" ht="21.75" customHeight="1">
      <c r="A168" s="32"/>
      <c r="B168" s="33"/>
      <c r="C168" s="149" t="s">
        <v>1173</v>
      </c>
      <c r="D168" s="149" t="s">
        <v>177</v>
      </c>
      <c r="E168" s="150" t="s">
        <v>1174</v>
      </c>
      <c r="F168" s="151" t="s">
        <v>1175</v>
      </c>
      <c r="G168" s="152" t="s">
        <v>217</v>
      </c>
      <c r="H168" s="153">
        <v>50</v>
      </c>
      <c r="I168" s="154"/>
      <c r="J168" s="155">
        <f t="shared" si="20"/>
        <v>0</v>
      </c>
      <c r="K168" s="151" t="s">
        <v>181</v>
      </c>
      <c r="L168" s="37"/>
      <c r="M168" s="156" t="s">
        <v>35</v>
      </c>
      <c r="N168" s="157" t="s">
        <v>47</v>
      </c>
      <c r="O168" s="62"/>
      <c r="P168" s="158">
        <f t="shared" si="21"/>
        <v>0</v>
      </c>
      <c r="Q168" s="158">
        <v>0</v>
      </c>
      <c r="R168" s="158">
        <f t="shared" si="22"/>
        <v>0</v>
      </c>
      <c r="S168" s="158">
        <v>0</v>
      </c>
      <c r="T168" s="159">
        <f t="shared" si="2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0" t="s">
        <v>280</v>
      </c>
      <c r="AT168" s="160" t="s">
        <v>177</v>
      </c>
      <c r="AU168" s="160" t="s">
        <v>76</v>
      </c>
      <c r="AY168" s="15" t="s">
        <v>183</v>
      </c>
      <c r="BE168" s="161">
        <f t="shared" si="24"/>
        <v>0</v>
      </c>
      <c r="BF168" s="161">
        <f t="shared" si="25"/>
        <v>0</v>
      </c>
      <c r="BG168" s="161">
        <f t="shared" si="26"/>
        <v>0</v>
      </c>
      <c r="BH168" s="161">
        <f t="shared" si="27"/>
        <v>0</v>
      </c>
      <c r="BI168" s="161">
        <f t="shared" si="28"/>
        <v>0</v>
      </c>
      <c r="BJ168" s="15" t="s">
        <v>84</v>
      </c>
      <c r="BK168" s="161">
        <f t="shared" si="29"/>
        <v>0</v>
      </c>
      <c r="BL168" s="15" t="s">
        <v>280</v>
      </c>
      <c r="BM168" s="160" t="s">
        <v>1176</v>
      </c>
    </row>
    <row r="169" spans="1:65" s="2" customFormat="1" ht="16.5" customHeight="1">
      <c r="A169" s="32"/>
      <c r="B169" s="33"/>
      <c r="C169" s="149" t="s">
        <v>283</v>
      </c>
      <c r="D169" s="149" t="s">
        <v>177</v>
      </c>
      <c r="E169" s="150" t="s">
        <v>1177</v>
      </c>
      <c r="F169" s="151" t="s">
        <v>1178</v>
      </c>
      <c r="G169" s="152" t="s">
        <v>217</v>
      </c>
      <c r="H169" s="153">
        <v>50</v>
      </c>
      <c r="I169" s="154"/>
      <c r="J169" s="155">
        <f t="shared" si="20"/>
        <v>0</v>
      </c>
      <c r="K169" s="151" t="s">
        <v>181</v>
      </c>
      <c r="L169" s="37"/>
      <c r="M169" s="156" t="s">
        <v>35</v>
      </c>
      <c r="N169" s="157" t="s">
        <v>47</v>
      </c>
      <c r="O169" s="62"/>
      <c r="P169" s="158">
        <f t="shared" si="21"/>
        <v>0</v>
      </c>
      <c r="Q169" s="158">
        <v>0</v>
      </c>
      <c r="R169" s="158">
        <f t="shared" si="22"/>
        <v>0</v>
      </c>
      <c r="S169" s="158">
        <v>0</v>
      </c>
      <c r="T169" s="159">
        <f t="shared" si="23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0" t="s">
        <v>280</v>
      </c>
      <c r="AT169" s="160" t="s">
        <v>177</v>
      </c>
      <c r="AU169" s="160" t="s">
        <v>76</v>
      </c>
      <c r="AY169" s="15" t="s">
        <v>183</v>
      </c>
      <c r="BE169" s="161">
        <f t="shared" si="24"/>
        <v>0</v>
      </c>
      <c r="BF169" s="161">
        <f t="shared" si="25"/>
        <v>0</v>
      </c>
      <c r="BG169" s="161">
        <f t="shared" si="26"/>
        <v>0</v>
      </c>
      <c r="BH169" s="161">
        <f t="shared" si="27"/>
        <v>0</v>
      </c>
      <c r="BI169" s="161">
        <f t="shared" si="28"/>
        <v>0</v>
      </c>
      <c r="BJ169" s="15" t="s">
        <v>84</v>
      </c>
      <c r="BK169" s="161">
        <f t="shared" si="29"/>
        <v>0</v>
      </c>
      <c r="BL169" s="15" t="s">
        <v>280</v>
      </c>
      <c r="BM169" s="160" t="s">
        <v>1179</v>
      </c>
    </row>
    <row r="170" spans="1:65" s="2" customFormat="1" ht="16.5" customHeight="1">
      <c r="A170" s="32"/>
      <c r="B170" s="33"/>
      <c r="C170" s="149" t="s">
        <v>1180</v>
      </c>
      <c r="D170" s="149" t="s">
        <v>177</v>
      </c>
      <c r="E170" s="150" t="s">
        <v>1181</v>
      </c>
      <c r="F170" s="151" t="s">
        <v>1182</v>
      </c>
      <c r="G170" s="152" t="s">
        <v>217</v>
      </c>
      <c r="H170" s="153">
        <v>1200</v>
      </c>
      <c r="I170" s="154"/>
      <c r="J170" s="155">
        <f t="shared" si="20"/>
        <v>0</v>
      </c>
      <c r="K170" s="151" t="s">
        <v>181</v>
      </c>
      <c r="L170" s="37"/>
      <c r="M170" s="156" t="s">
        <v>35</v>
      </c>
      <c r="N170" s="157" t="s">
        <v>47</v>
      </c>
      <c r="O170" s="62"/>
      <c r="P170" s="158">
        <f t="shared" si="21"/>
        <v>0</v>
      </c>
      <c r="Q170" s="158">
        <v>0</v>
      </c>
      <c r="R170" s="158">
        <f t="shared" si="22"/>
        <v>0</v>
      </c>
      <c r="S170" s="158">
        <v>0</v>
      </c>
      <c r="T170" s="159">
        <f t="shared" si="23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0" t="s">
        <v>280</v>
      </c>
      <c r="AT170" s="160" t="s">
        <v>177</v>
      </c>
      <c r="AU170" s="160" t="s">
        <v>76</v>
      </c>
      <c r="AY170" s="15" t="s">
        <v>183</v>
      </c>
      <c r="BE170" s="161">
        <f t="shared" si="24"/>
        <v>0</v>
      </c>
      <c r="BF170" s="161">
        <f t="shared" si="25"/>
        <v>0</v>
      </c>
      <c r="BG170" s="161">
        <f t="shared" si="26"/>
        <v>0</v>
      </c>
      <c r="BH170" s="161">
        <f t="shared" si="27"/>
        <v>0</v>
      </c>
      <c r="BI170" s="161">
        <f t="shared" si="28"/>
        <v>0</v>
      </c>
      <c r="BJ170" s="15" t="s">
        <v>84</v>
      </c>
      <c r="BK170" s="161">
        <f t="shared" si="29"/>
        <v>0</v>
      </c>
      <c r="BL170" s="15" t="s">
        <v>280</v>
      </c>
      <c r="BM170" s="160" t="s">
        <v>1183</v>
      </c>
    </row>
    <row r="171" spans="1:65" s="2" customFormat="1" ht="21.75" customHeight="1">
      <c r="A171" s="32"/>
      <c r="B171" s="33"/>
      <c r="C171" s="162" t="s">
        <v>572</v>
      </c>
      <c r="D171" s="162" t="s">
        <v>198</v>
      </c>
      <c r="E171" s="163" t="s">
        <v>1184</v>
      </c>
      <c r="F171" s="164" t="s">
        <v>1185</v>
      </c>
      <c r="G171" s="165" t="s">
        <v>217</v>
      </c>
      <c r="H171" s="166">
        <v>350</v>
      </c>
      <c r="I171" s="167"/>
      <c r="J171" s="168">
        <f t="shared" si="20"/>
        <v>0</v>
      </c>
      <c r="K171" s="164" t="s">
        <v>181</v>
      </c>
      <c r="L171" s="169"/>
      <c r="M171" s="170" t="s">
        <v>35</v>
      </c>
      <c r="N171" s="171" t="s">
        <v>47</v>
      </c>
      <c r="O171" s="62"/>
      <c r="P171" s="158">
        <f t="shared" si="21"/>
        <v>0</v>
      </c>
      <c r="Q171" s="158">
        <v>0</v>
      </c>
      <c r="R171" s="158">
        <f t="shared" si="22"/>
        <v>0</v>
      </c>
      <c r="S171" s="158">
        <v>0</v>
      </c>
      <c r="T171" s="159">
        <f t="shared" si="23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60" t="s">
        <v>414</v>
      </c>
      <c r="AT171" s="160" t="s">
        <v>198</v>
      </c>
      <c r="AU171" s="160" t="s">
        <v>76</v>
      </c>
      <c r="AY171" s="15" t="s">
        <v>183</v>
      </c>
      <c r="BE171" s="161">
        <f t="shared" si="24"/>
        <v>0</v>
      </c>
      <c r="BF171" s="161">
        <f t="shared" si="25"/>
        <v>0</v>
      </c>
      <c r="BG171" s="161">
        <f t="shared" si="26"/>
        <v>0</v>
      </c>
      <c r="BH171" s="161">
        <f t="shared" si="27"/>
        <v>0</v>
      </c>
      <c r="BI171" s="161">
        <f t="shared" si="28"/>
        <v>0</v>
      </c>
      <c r="BJ171" s="15" t="s">
        <v>84</v>
      </c>
      <c r="BK171" s="161">
        <f t="shared" si="29"/>
        <v>0</v>
      </c>
      <c r="BL171" s="15" t="s">
        <v>414</v>
      </c>
      <c r="BM171" s="160" t="s">
        <v>1186</v>
      </c>
    </row>
    <row r="172" spans="1:65" s="2" customFormat="1" ht="21.75" customHeight="1">
      <c r="A172" s="32"/>
      <c r="B172" s="33"/>
      <c r="C172" s="162" t="s">
        <v>1187</v>
      </c>
      <c r="D172" s="162" t="s">
        <v>198</v>
      </c>
      <c r="E172" s="163" t="s">
        <v>1188</v>
      </c>
      <c r="F172" s="164" t="s">
        <v>1189</v>
      </c>
      <c r="G172" s="165" t="s">
        <v>217</v>
      </c>
      <c r="H172" s="166">
        <v>100</v>
      </c>
      <c r="I172" s="167"/>
      <c r="J172" s="168">
        <f t="shared" si="20"/>
        <v>0</v>
      </c>
      <c r="K172" s="164" t="s">
        <v>181</v>
      </c>
      <c r="L172" s="169"/>
      <c r="M172" s="170" t="s">
        <v>35</v>
      </c>
      <c r="N172" s="171" t="s">
        <v>47</v>
      </c>
      <c r="O172" s="62"/>
      <c r="P172" s="158">
        <f t="shared" si="21"/>
        <v>0</v>
      </c>
      <c r="Q172" s="158">
        <v>0</v>
      </c>
      <c r="R172" s="158">
        <f t="shared" si="22"/>
        <v>0</v>
      </c>
      <c r="S172" s="158">
        <v>0</v>
      </c>
      <c r="T172" s="159">
        <f t="shared" si="23"/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0" t="s">
        <v>414</v>
      </c>
      <c r="AT172" s="160" t="s">
        <v>198</v>
      </c>
      <c r="AU172" s="160" t="s">
        <v>76</v>
      </c>
      <c r="AY172" s="15" t="s">
        <v>183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5" t="s">
        <v>84</v>
      </c>
      <c r="BK172" s="161">
        <f t="shared" si="29"/>
        <v>0</v>
      </c>
      <c r="BL172" s="15" t="s">
        <v>414</v>
      </c>
      <c r="BM172" s="160" t="s">
        <v>1190</v>
      </c>
    </row>
    <row r="173" spans="1:65" s="2" customFormat="1" ht="16.5" customHeight="1">
      <c r="A173" s="32"/>
      <c r="B173" s="33"/>
      <c r="C173" s="162" t="s">
        <v>373</v>
      </c>
      <c r="D173" s="162" t="s">
        <v>198</v>
      </c>
      <c r="E173" s="163" t="s">
        <v>1191</v>
      </c>
      <c r="F173" s="164" t="s">
        <v>1192</v>
      </c>
      <c r="G173" s="165" t="s">
        <v>217</v>
      </c>
      <c r="H173" s="166">
        <v>850</v>
      </c>
      <c r="I173" s="167"/>
      <c r="J173" s="168">
        <f t="shared" si="20"/>
        <v>0</v>
      </c>
      <c r="K173" s="164" t="s">
        <v>181</v>
      </c>
      <c r="L173" s="169"/>
      <c r="M173" s="170" t="s">
        <v>35</v>
      </c>
      <c r="N173" s="171" t="s">
        <v>47</v>
      </c>
      <c r="O173" s="62"/>
      <c r="P173" s="158">
        <f t="shared" si="21"/>
        <v>0</v>
      </c>
      <c r="Q173" s="158">
        <v>0</v>
      </c>
      <c r="R173" s="158">
        <f t="shared" si="22"/>
        <v>0</v>
      </c>
      <c r="S173" s="158">
        <v>0</v>
      </c>
      <c r="T173" s="159">
        <f t="shared" si="23"/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0" t="s">
        <v>414</v>
      </c>
      <c r="AT173" s="160" t="s">
        <v>198</v>
      </c>
      <c r="AU173" s="160" t="s">
        <v>76</v>
      </c>
      <c r="AY173" s="15" t="s">
        <v>183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5" t="s">
        <v>84</v>
      </c>
      <c r="BK173" s="161">
        <f t="shared" si="29"/>
        <v>0</v>
      </c>
      <c r="BL173" s="15" t="s">
        <v>414</v>
      </c>
      <c r="BM173" s="160" t="s">
        <v>1193</v>
      </c>
    </row>
    <row r="174" spans="1:65" s="2" customFormat="1" ht="16.5" customHeight="1">
      <c r="A174" s="32"/>
      <c r="B174" s="33"/>
      <c r="C174" s="162" t="s">
        <v>1194</v>
      </c>
      <c r="D174" s="162" t="s">
        <v>198</v>
      </c>
      <c r="E174" s="163" t="s">
        <v>1195</v>
      </c>
      <c r="F174" s="164" t="s">
        <v>1196</v>
      </c>
      <c r="G174" s="165" t="s">
        <v>217</v>
      </c>
      <c r="H174" s="166">
        <v>200</v>
      </c>
      <c r="I174" s="167"/>
      <c r="J174" s="168">
        <f t="shared" si="20"/>
        <v>0</v>
      </c>
      <c r="K174" s="164" t="s">
        <v>181</v>
      </c>
      <c r="L174" s="169"/>
      <c r="M174" s="170" t="s">
        <v>35</v>
      </c>
      <c r="N174" s="171" t="s">
        <v>47</v>
      </c>
      <c r="O174" s="62"/>
      <c r="P174" s="158">
        <f t="shared" si="21"/>
        <v>0</v>
      </c>
      <c r="Q174" s="158">
        <v>0</v>
      </c>
      <c r="R174" s="158">
        <f t="shared" si="22"/>
        <v>0</v>
      </c>
      <c r="S174" s="158">
        <v>0</v>
      </c>
      <c r="T174" s="159">
        <f t="shared" si="23"/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60" t="s">
        <v>414</v>
      </c>
      <c r="AT174" s="160" t="s">
        <v>198</v>
      </c>
      <c r="AU174" s="160" t="s">
        <v>76</v>
      </c>
      <c r="AY174" s="15" t="s">
        <v>183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5" t="s">
        <v>84</v>
      </c>
      <c r="BK174" s="161">
        <f t="shared" si="29"/>
        <v>0</v>
      </c>
      <c r="BL174" s="15" t="s">
        <v>414</v>
      </c>
      <c r="BM174" s="160" t="s">
        <v>1197</v>
      </c>
    </row>
    <row r="175" spans="1:65" s="2" customFormat="1" ht="21.75" customHeight="1">
      <c r="A175" s="32"/>
      <c r="B175" s="33"/>
      <c r="C175" s="162" t="s">
        <v>577</v>
      </c>
      <c r="D175" s="162" t="s">
        <v>198</v>
      </c>
      <c r="E175" s="163" t="s">
        <v>1198</v>
      </c>
      <c r="F175" s="164" t="s">
        <v>1199</v>
      </c>
      <c r="G175" s="165" t="s">
        <v>217</v>
      </c>
      <c r="H175" s="166">
        <v>20</v>
      </c>
      <c r="I175" s="167"/>
      <c r="J175" s="168">
        <f t="shared" si="20"/>
        <v>0</v>
      </c>
      <c r="K175" s="164" t="s">
        <v>181</v>
      </c>
      <c r="L175" s="169"/>
      <c r="M175" s="170" t="s">
        <v>35</v>
      </c>
      <c r="N175" s="171" t="s">
        <v>47</v>
      </c>
      <c r="O175" s="62"/>
      <c r="P175" s="158">
        <f t="shared" si="21"/>
        <v>0</v>
      </c>
      <c r="Q175" s="158">
        <v>0</v>
      </c>
      <c r="R175" s="158">
        <f t="shared" si="22"/>
        <v>0</v>
      </c>
      <c r="S175" s="158">
        <v>0</v>
      </c>
      <c r="T175" s="159">
        <f t="shared" si="23"/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60" t="s">
        <v>414</v>
      </c>
      <c r="AT175" s="160" t="s">
        <v>198</v>
      </c>
      <c r="AU175" s="160" t="s">
        <v>76</v>
      </c>
      <c r="AY175" s="15" t="s">
        <v>183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5" t="s">
        <v>84</v>
      </c>
      <c r="BK175" s="161">
        <f t="shared" si="29"/>
        <v>0</v>
      </c>
      <c r="BL175" s="15" t="s">
        <v>414</v>
      </c>
      <c r="BM175" s="160" t="s">
        <v>1200</v>
      </c>
    </row>
    <row r="176" spans="1:65" s="2" customFormat="1" ht="21.75" customHeight="1">
      <c r="A176" s="32"/>
      <c r="B176" s="33"/>
      <c r="C176" s="149" t="s">
        <v>1201</v>
      </c>
      <c r="D176" s="149" t="s">
        <v>177</v>
      </c>
      <c r="E176" s="150" t="s">
        <v>1202</v>
      </c>
      <c r="F176" s="151" t="s">
        <v>1203</v>
      </c>
      <c r="G176" s="152" t="s">
        <v>217</v>
      </c>
      <c r="H176" s="153">
        <v>20</v>
      </c>
      <c r="I176" s="154"/>
      <c r="J176" s="155">
        <f t="shared" si="20"/>
        <v>0</v>
      </c>
      <c r="K176" s="151" t="s">
        <v>181</v>
      </c>
      <c r="L176" s="37"/>
      <c r="M176" s="156" t="s">
        <v>35</v>
      </c>
      <c r="N176" s="157" t="s">
        <v>47</v>
      </c>
      <c r="O176" s="62"/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0" t="s">
        <v>280</v>
      </c>
      <c r="AT176" s="160" t="s">
        <v>177</v>
      </c>
      <c r="AU176" s="160" t="s">
        <v>76</v>
      </c>
      <c r="AY176" s="15" t="s">
        <v>183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5" t="s">
        <v>84</v>
      </c>
      <c r="BK176" s="161">
        <f t="shared" si="29"/>
        <v>0</v>
      </c>
      <c r="BL176" s="15" t="s">
        <v>280</v>
      </c>
      <c r="BM176" s="160" t="s">
        <v>1204</v>
      </c>
    </row>
    <row r="177" spans="1:65" s="2" customFormat="1" ht="21.75" customHeight="1">
      <c r="A177" s="32"/>
      <c r="B177" s="33"/>
      <c r="C177" s="162" t="s">
        <v>376</v>
      </c>
      <c r="D177" s="162" t="s">
        <v>198</v>
      </c>
      <c r="E177" s="163" t="s">
        <v>1205</v>
      </c>
      <c r="F177" s="164" t="s">
        <v>1206</v>
      </c>
      <c r="G177" s="165" t="s">
        <v>222</v>
      </c>
      <c r="H177" s="166">
        <v>7</v>
      </c>
      <c r="I177" s="167"/>
      <c r="J177" s="168">
        <f t="shared" si="20"/>
        <v>0</v>
      </c>
      <c r="K177" s="164" t="s">
        <v>181</v>
      </c>
      <c r="L177" s="169"/>
      <c r="M177" s="170" t="s">
        <v>35</v>
      </c>
      <c r="N177" s="171" t="s">
        <v>47</v>
      </c>
      <c r="O177" s="62"/>
      <c r="P177" s="158">
        <f t="shared" si="21"/>
        <v>0</v>
      </c>
      <c r="Q177" s="158">
        <v>0</v>
      </c>
      <c r="R177" s="158">
        <f t="shared" si="22"/>
        <v>0</v>
      </c>
      <c r="S177" s="158">
        <v>0</v>
      </c>
      <c r="T177" s="159">
        <f t="shared" si="23"/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60" t="s">
        <v>414</v>
      </c>
      <c r="AT177" s="160" t="s">
        <v>198</v>
      </c>
      <c r="AU177" s="160" t="s">
        <v>76</v>
      </c>
      <c r="AY177" s="15" t="s">
        <v>183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5" t="s">
        <v>84</v>
      </c>
      <c r="BK177" s="161">
        <f t="shared" si="29"/>
        <v>0</v>
      </c>
      <c r="BL177" s="15" t="s">
        <v>414</v>
      </c>
      <c r="BM177" s="160" t="s">
        <v>1207</v>
      </c>
    </row>
    <row r="178" spans="1:65" s="2" customFormat="1" ht="16.5" customHeight="1">
      <c r="A178" s="32"/>
      <c r="B178" s="33"/>
      <c r="C178" s="149" t="s">
        <v>1208</v>
      </c>
      <c r="D178" s="149" t="s">
        <v>177</v>
      </c>
      <c r="E178" s="150" t="s">
        <v>1209</v>
      </c>
      <c r="F178" s="151" t="s">
        <v>1210</v>
      </c>
      <c r="G178" s="152" t="s">
        <v>217</v>
      </c>
      <c r="H178" s="153">
        <v>40</v>
      </c>
      <c r="I178" s="154"/>
      <c r="J178" s="155">
        <f t="shared" si="20"/>
        <v>0</v>
      </c>
      <c r="K178" s="151" t="s">
        <v>181</v>
      </c>
      <c r="L178" s="37"/>
      <c r="M178" s="156" t="s">
        <v>35</v>
      </c>
      <c r="N178" s="157" t="s">
        <v>47</v>
      </c>
      <c r="O178" s="62"/>
      <c r="P178" s="158">
        <f t="shared" si="21"/>
        <v>0</v>
      </c>
      <c r="Q178" s="158">
        <v>0</v>
      </c>
      <c r="R178" s="158">
        <f t="shared" si="22"/>
        <v>0</v>
      </c>
      <c r="S178" s="158">
        <v>0</v>
      </c>
      <c r="T178" s="159">
        <f t="shared" si="23"/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0" t="s">
        <v>280</v>
      </c>
      <c r="AT178" s="160" t="s">
        <v>177</v>
      </c>
      <c r="AU178" s="160" t="s">
        <v>76</v>
      </c>
      <c r="AY178" s="15" t="s">
        <v>183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5" t="s">
        <v>84</v>
      </c>
      <c r="BK178" s="161">
        <f t="shared" si="29"/>
        <v>0</v>
      </c>
      <c r="BL178" s="15" t="s">
        <v>280</v>
      </c>
      <c r="BM178" s="160" t="s">
        <v>1211</v>
      </c>
    </row>
    <row r="179" spans="1:65" s="2" customFormat="1" ht="16.5" customHeight="1">
      <c r="A179" s="32"/>
      <c r="B179" s="33"/>
      <c r="C179" s="162" t="s">
        <v>582</v>
      </c>
      <c r="D179" s="162" t="s">
        <v>198</v>
      </c>
      <c r="E179" s="163" t="s">
        <v>1212</v>
      </c>
      <c r="F179" s="164" t="s">
        <v>1213</v>
      </c>
      <c r="G179" s="165" t="s">
        <v>217</v>
      </c>
      <c r="H179" s="166">
        <v>40</v>
      </c>
      <c r="I179" s="167"/>
      <c r="J179" s="168">
        <f t="shared" si="20"/>
        <v>0</v>
      </c>
      <c r="K179" s="164" t="s">
        <v>181</v>
      </c>
      <c r="L179" s="169"/>
      <c r="M179" s="170" t="s">
        <v>35</v>
      </c>
      <c r="N179" s="171" t="s">
        <v>47</v>
      </c>
      <c r="O179" s="62"/>
      <c r="P179" s="158">
        <f t="shared" si="21"/>
        <v>0</v>
      </c>
      <c r="Q179" s="158">
        <v>0</v>
      </c>
      <c r="R179" s="158">
        <f t="shared" si="22"/>
        <v>0</v>
      </c>
      <c r="S179" s="158">
        <v>0</v>
      </c>
      <c r="T179" s="159">
        <f t="shared" si="23"/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60" t="s">
        <v>414</v>
      </c>
      <c r="AT179" s="160" t="s">
        <v>198</v>
      </c>
      <c r="AU179" s="160" t="s">
        <v>76</v>
      </c>
      <c r="AY179" s="15" t="s">
        <v>183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5" t="s">
        <v>84</v>
      </c>
      <c r="BK179" s="161">
        <f t="shared" si="29"/>
        <v>0</v>
      </c>
      <c r="BL179" s="15" t="s">
        <v>414</v>
      </c>
      <c r="BM179" s="160" t="s">
        <v>1214</v>
      </c>
    </row>
    <row r="180" spans="1:65" s="2" customFormat="1" ht="24">
      <c r="A180" s="32"/>
      <c r="B180" s="33"/>
      <c r="C180" s="149" t="s">
        <v>1215</v>
      </c>
      <c r="D180" s="149" t="s">
        <v>177</v>
      </c>
      <c r="E180" s="150" t="s">
        <v>1216</v>
      </c>
      <c r="F180" s="151" t="s">
        <v>1217</v>
      </c>
      <c r="G180" s="152" t="s">
        <v>222</v>
      </c>
      <c r="H180" s="153">
        <v>6</v>
      </c>
      <c r="I180" s="154"/>
      <c r="J180" s="155">
        <f t="shared" si="20"/>
        <v>0</v>
      </c>
      <c r="K180" s="151" t="s">
        <v>181</v>
      </c>
      <c r="L180" s="37"/>
      <c r="M180" s="156" t="s">
        <v>35</v>
      </c>
      <c r="N180" s="157" t="s">
        <v>47</v>
      </c>
      <c r="O180" s="62"/>
      <c r="P180" s="158">
        <f t="shared" si="21"/>
        <v>0</v>
      </c>
      <c r="Q180" s="158">
        <v>0</v>
      </c>
      <c r="R180" s="158">
        <f t="shared" si="22"/>
        <v>0</v>
      </c>
      <c r="S180" s="158">
        <v>0</v>
      </c>
      <c r="T180" s="159">
        <f t="shared" si="23"/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60" t="s">
        <v>280</v>
      </c>
      <c r="AT180" s="160" t="s">
        <v>177</v>
      </c>
      <c r="AU180" s="160" t="s">
        <v>76</v>
      </c>
      <c r="AY180" s="15" t="s">
        <v>183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5" t="s">
        <v>84</v>
      </c>
      <c r="BK180" s="161">
        <f t="shared" si="29"/>
        <v>0</v>
      </c>
      <c r="BL180" s="15" t="s">
        <v>280</v>
      </c>
      <c r="BM180" s="160" t="s">
        <v>1218</v>
      </c>
    </row>
    <row r="181" spans="1:65" s="2" customFormat="1" ht="29.25">
      <c r="A181" s="32"/>
      <c r="B181" s="33"/>
      <c r="C181" s="34"/>
      <c r="D181" s="172" t="s">
        <v>228</v>
      </c>
      <c r="E181" s="34"/>
      <c r="F181" s="173" t="s">
        <v>1219</v>
      </c>
      <c r="G181" s="34"/>
      <c r="H181" s="34"/>
      <c r="I181" s="174"/>
      <c r="J181" s="34"/>
      <c r="K181" s="34"/>
      <c r="L181" s="37"/>
      <c r="M181" s="175"/>
      <c r="N181" s="176"/>
      <c r="O181" s="62"/>
      <c r="P181" s="62"/>
      <c r="Q181" s="62"/>
      <c r="R181" s="62"/>
      <c r="S181" s="62"/>
      <c r="T181" s="63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5" t="s">
        <v>228</v>
      </c>
      <c r="AU181" s="15" t="s">
        <v>76</v>
      </c>
    </row>
    <row r="182" spans="1:65" s="2" customFormat="1" ht="21.75" customHeight="1">
      <c r="A182" s="32"/>
      <c r="B182" s="33"/>
      <c r="C182" s="162" t="s">
        <v>379</v>
      </c>
      <c r="D182" s="162" t="s">
        <v>198</v>
      </c>
      <c r="E182" s="163" t="s">
        <v>1220</v>
      </c>
      <c r="F182" s="164" t="s">
        <v>1221</v>
      </c>
      <c r="G182" s="165" t="s">
        <v>222</v>
      </c>
      <c r="H182" s="166">
        <v>3</v>
      </c>
      <c r="I182" s="167"/>
      <c r="J182" s="168">
        <f>ROUND(I182*H182,2)</f>
        <v>0</v>
      </c>
      <c r="K182" s="164" t="s">
        <v>181</v>
      </c>
      <c r="L182" s="169"/>
      <c r="M182" s="170" t="s">
        <v>35</v>
      </c>
      <c r="N182" s="171" t="s">
        <v>47</v>
      </c>
      <c r="O182" s="62"/>
      <c r="P182" s="158">
        <f>O182*H182</f>
        <v>0</v>
      </c>
      <c r="Q182" s="158">
        <v>0</v>
      </c>
      <c r="R182" s="158">
        <f>Q182*H182</f>
        <v>0</v>
      </c>
      <c r="S182" s="158">
        <v>0</v>
      </c>
      <c r="T182" s="159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0" t="s">
        <v>414</v>
      </c>
      <c r="AT182" s="160" t="s">
        <v>198</v>
      </c>
      <c r="AU182" s="160" t="s">
        <v>76</v>
      </c>
      <c r="AY182" s="15" t="s">
        <v>183</v>
      </c>
      <c r="BE182" s="161">
        <f>IF(N182="základní",J182,0)</f>
        <v>0</v>
      </c>
      <c r="BF182" s="161">
        <f>IF(N182="snížená",J182,0)</f>
        <v>0</v>
      </c>
      <c r="BG182" s="161">
        <f>IF(N182="zákl. přenesená",J182,0)</f>
        <v>0</v>
      </c>
      <c r="BH182" s="161">
        <f>IF(N182="sníž. přenesená",J182,0)</f>
        <v>0</v>
      </c>
      <c r="BI182" s="161">
        <f>IF(N182="nulová",J182,0)</f>
        <v>0</v>
      </c>
      <c r="BJ182" s="15" t="s">
        <v>84</v>
      </c>
      <c r="BK182" s="161">
        <f>ROUND(I182*H182,2)</f>
        <v>0</v>
      </c>
      <c r="BL182" s="15" t="s">
        <v>414</v>
      </c>
      <c r="BM182" s="160" t="s">
        <v>1222</v>
      </c>
    </row>
    <row r="183" spans="1:65" s="2" customFormat="1" ht="19.5">
      <c r="A183" s="32"/>
      <c r="B183" s="33"/>
      <c r="C183" s="34"/>
      <c r="D183" s="172" t="s">
        <v>228</v>
      </c>
      <c r="E183" s="34"/>
      <c r="F183" s="173" t="s">
        <v>1223</v>
      </c>
      <c r="G183" s="34"/>
      <c r="H183" s="34"/>
      <c r="I183" s="174"/>
      <c r="J183" s="34"/>
      <c r="K183" s="34"/>
      <c r="L183" s="37"/>
      <c r="M183" s="175"/>
      <c r="N183" s="176"/>
      <c r="O183" s="62"/>
      <c r="P183" s="62"/>
      <c r="Q183" s="62"/>
      <c r="R183" s="62"/>
      <c r="S183" s="62"/>
      <c r="T183" s="63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5" t="s">
        <v>228</v>
      </c>
      <c r="AU183" s="15" t="s">
        <v>76</v>
      </c>
    </row>
    <row r="184" spans="1:65" s="2" customFormat="1" ht="24">
      <c r="A184" s="32"/>
      <c r="B184" s="33"/>
      <c r="C184" s="162" t="s">
        <v>1224</v>
      </c>
      <c r="D184" s="162" t="s">
        <v>198</v>
      </c>
      <c r="E184" s="163" t="s">
        <v>1225</v>
      </c>
      <c r="F184" s="164" t="s">
        <v>1226</v>
      </c>
      <c r="G184" s="165" t="s">
        <v>222</v>
      </c>
      <c r="H184" s="166">
        <v>3</v>
      </c>
      <c r="I184" s="167"/>
      <c r="J184" s="168">
        <f t="shared" ref="J184:J196" si="30">ROUND(I184*H184,2)</f>
        <v>0</v>
      </c>
      <c r="K184" s="164" t="s">
        <v>181</v>
      </c>
      <c r="L184" s="169"/>
      <c r="M184" s="170" t="s">
        <v>35</v>
      </c>
      <c r="N184" s="171" t="s">
        <v>47</v>
      </c>
      <c r="O184" s="62"/>
      <c r="P184" s="158">
        <f t="shared" ref="P184:P196" si="31">O184*H184</f>
        <v>0</v>
      </c>
      <c r="Q184" s="158">
        <v>0</v>
      </c>
      <c r="R184" s="158">
        <f t="shared" ref="R184:R196" si="32">Q184*H184</f>
        <v>0</v>
      </c>
      <c r="S184" s="158">
        <v>0</v>
      </c>
      <c r="T184" s="159">
        <f t="shared" ref="T184:T196" si="33"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60" t="s">
        <v>414</v>
      </c>
      <c r="AT184" s="160" t="s">
        <v>198</v>
      </c>
      <c r="AU184" s="160" t="s">
        <v>76</v>
      </c>
      <c r="AY184" s="15" t="s">
        <v>183</v>
      </c>
      <c r="BE184" s="161">
        <f t="shared" ref="BE184:BE196" si="34">IF(N184="základní",J184,0)</f>
        <v>0</v>
      </c>
      <c r="BF184" s="161">
        <f t="shared" ref="BF184:BF196" si="35">IF(N184="snížená",J184,0)</f>
        <v>0</v>
      </c>
      <c r="BG184" s="161">
        <f t="shared" ref="BG184:BG196" si="36">IF(N184="zákl. přenesená",J184,0)</f>
        <v>0</v>
      </c>
      <c r="BH184" s="161">
        <f t="shared" ref="BH184:BH196" si="37">IF(N184="sníž. přenesená",J184,0)</f>
        <v>0</v>
      </c>
      <c r="BI184" s="161">
        <f t="shared" ref="BI184:BI196" si="38">IF(N184="nulová",J184,0)</f>
        <v>0</v>
      </c>
      <c r="BJ184" s="15" t="s">
        <v>84</v>
      </c>
      <c r="BK184" s="161">
        <f t="shared" ref="BK184:BK196" si="39">ROUND(I184*H184,2)</f>
        <v>0</v>
      </c>
      <c r="BL184" s="15" t="s">
        <v>414</v>
      </c>
      <c r="BM184" s="160" t="s">
        <v>1227</v>
      </c>
    </row>
    <row r="185" spans="1:65" s="2" customFormat="1" ht="16.5" customHeight="1">
      <c r="A185" s="32"/>
      <c r="B185" s="33"/>
      <c r="C185" s="149" t="s">
        <v>587</v>
      </c>
      <c r="D185" s="149" t="s">
        <v>177</v>
      </c>
      <c r="E185" s="150" t="s">
        <v>1228</v>
      </c>
      <c r="F185" s="151" t="s">
        <v>1229</v>
      </c>
      <c r="G185" s="152" t="s">
        <v>217</v>
      </c>
      <c r="H185" s="153">
        <v>150</v>
      </c>
      <c r="I185" s="154"/>
      <c r="J185" s="155">
        <f t="shared" si="30"/>
        <v>0</v>
      </c>
      <c r="K185" s="151" t="s">
        <v>181</v>
      </c>
      <c r="L185" s="37"/>
      <c r="M185" s="156" t="s">
        <v>35</v>
      </c>
      <c r="N185" s="157" t="s">
        <v>47</v>
      </c>
      <c r="O185" s="62"/>
      <c r="P185" s="158">
        <f t="shared" si="31"/>
        <v>0</v>
      </c>
      <c r="Q185" s="158">
        <v>0</v>
      </c>
      <c r="R185" s="158">
        <f t="shared" si="32"/>
        <v>0</v>
      </c>
      <c r="S185" s="158">
        <v>0</v>
      </c>
      <c r="T185" s="159">
        <f t="shared" si="3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0" t="s">
        <v>280</v>
      </c>
      <c r="AT185" s="160" t="s">
        <v>177</v>
      </c>
      <c r="AU185" s="160" t="s">
        <v>76</v>
      </c>
      <c r="AY185" s="15" t="s">
        <v>183</v>
      </c>
      <c r="BE185" s="161">
        <f t="shared" si="34"/>
        <v>0</v>
      </c>
      <c r="BF185" s="161">
        <f t="shared" si="35"/>
        <v>0</v>
      </c>
      <c r="BG185" s="161">
        <f t="shared" si="36"/>
        <v>0</v>
      </c>
      <c r="BH185" s="161">
        <f t="shared" si="37"/>
        <v>0</v>
      </c>
      <c r="BI185" s="161">
        <f t="shared" si="38"/>
        <v>0</v>
      </c>
      <c r="BJ185" s="15" t="s">
        <v>84</v>
      </c>
      <c r="BK185" s="161">
        <f t="shared" si="39"/>
        <v>0</v>
      </c>
      <c r="BL185" s="15" t="s">
        <v>280</v>
      </c>
      <c r="BM185" s="160" t="s">
        <v>1230</v>
      </c>
    </row>
    <row r="186" spans="1:65" s="2" customFormat="1" ht="16.5" customHeight="1">
      <c r="A186" s="32"/>
      <c r="B186" s="33"/>
      <c r="C186" s="162" t="s">
        <v>1231</v>
      </c>
      <c r="D186" s="162" t="s">
        <v>198</v>
      </c>
      <c r="E186" s="163" t="s">
        <v>1232</v>
      </c>
      <c r="F186" s="164" t="s">
        <v>1233</v>
      </c>
      <c r="G186" s="165" t="s">
        <v>1234</v>
      </c>
      <c r="H186" s="166">
        <v>150</v>
      </c>
      <c r="I186" s="167"/>
      <c r="J186" s="168">
        <f t="shared" si="30"/>
        <v>0</v>
      </c>
      <c r="K186" s="164" t="s">
        <v>181</v>
      </c>
      <c r="L186" s="169"/>
      <c r="M186" s="170" t="s">
        <v>35</v>
      </c>
      <c r="N186" s="171" t="s">
        <v>47</v>
      </c>
      <c r="O186" s="62"/>
      <c r="P186" s="158">
        <f t="shared" si="31"/>
        <v>0</v>
      </c>
      <c r="Q186" s="158">
        <v>0</v>
      </c>
      <c r="R186" s="158">
        <f t="shared" si="32"/>
        <v>0</v>
      </c>
      <c r="S186" s="158">
        <v>0</v>
      </c>
      <c r="T186" s="159">
        <f t="shared" si="3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60" t="s">
        <v>414</v>
      </c>
      <c r="AT186" s="160" t="s">
        <v>198</v>
      </c>
      <c r="AU186" s="160" t="s">
        <v>76</v>
      </c>
      <c r="AY186" s="15" t="s">
        <v>183</v>
      </c>
      <c r="BE186" s="161">
        <f t="shared" si="34"/>
        <v>0</v>
      </c>
      <c r="BF186" s="161">
        <f t="shared" si="35"/>
        <v>0</v>
      </c>
      <c r="BG186" s="161">
        <f t="shared" si="36"/>
        <v>0</v>
      </c>
      <c r="BH186" s="161">
        <f t="shared" si="37"/>
        <v>0</v>
      </c>
      <c r="BI186" s="161">
        <f t="shared" si="38"/>
        <v>0</v>
      </c>
      <c r="BJ186" s="15" t="s">
        <v>84</v>
      </c>
      <c r="BK186" s="161">
        <f t="shared" si="39"/>
        <v>0</v>
      </c>
      <c r="BL186" s="15" t="s">
        <v>414</v>
      </c>
      <c r="BM186" s="160" t="s">
        <v>1235</v>
      </c>
    </row>
    <row r="187" spans="1:65" s="2" customFormat="1" ht="16.5" customHeight="1">
      <c r="A187" s="32"/>
      <c r="B187" s="33"/>
      <c r="C187" s="162" t="s">
        <v>382</v>
      </c>
      <c r="D187" s="162" t="s">
        <v>198</v>
      </c>
      <c r="E187" s="163" t="s">
        <v>1236</v>
      </c>
      <c r="F187" s="164" t="s">
        <v>1237</v>
      </c>
      <c r="G187" s="165" t="s">
        <v>217</v>
      </c>
      <c r="H187" s="166">
        <v>20</v>
      </c>
      <c r="I187" s="167"/>
      <c r="J187" s="168">
        <f t="shared" si="30"/>
        <v>0</v>
      </c>
      <c r="K187" s="164" t="s">
        <v>181</v>
      </c>
      <c r="L187" s="169"/>
      <c r="M187" s="170" t="s">
        <v>35</v>
      </c>
      <c r="N187" s="171" t="s">
        <v>47</v>
      </c>
      <c r="O187" s="62"/>
      <c r="P187" s="158">
        <f t="shared" si="31"/>
        <v>0</v>
      </c>
      <c r="Q187" s="158">
        <v>0</v>
      </c>
      <c r="R187" s="158">
        <f t="shared" si="32"/>
        <v>0</v>
      </c>
      <c r="S187" s="158">
        <v>0</v>
      </c>
      <c r="T187" s="159">
        <f t="shared" si="3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0" t="s">
        <v>414</v>
      </c>
      <c r="AT187" s="160" t="s">
        <v>198</v>
      </c>
      <c r="AU187" s="160" t="s">
        <v>76</v>
      </c>
      <c r="AY187" s="15" t="s">
        <v>183</v>
      </c>
      <c r="BE187" s="161">
        <f t="shared" si="34"/>
        <v>0</v>
      </c>
      <c r="BF187" s="161">
        <f t="shared" si="35"/>
        <v>0</v>
      </c>
      <c r="BG187" s="161">
        <f t="shared" si="36"/>
        <v>0</v>
      </c>
      <c r="BH187" s="161">
        <f t="shared" si="37"/>
        <v>0</v>
      </c>
      <c r="BI187" s="161">
        <f t="shared" si="38"/>
        <v>0</v>
      </c>
      <c r="BJ187" s="15" t="s">
        <v>84</v>
      </c>
      <c r="BK187" s="161">
        <f t="shared" si="39"/>
        <v>0</v>
      </c>
      <c r="BL187" s="15" t="s">
        <v>414</v>
      </c>
      <c r="BM187" s="160" t="s">
        <v>1238</v>
      </c>
    </row>
    <row r="188" spans="1:65" s="2" customFormat="1" ht="16.5" customHeight="1">
      <c r="A188" s="32"/>
      <c r="B188" s="33"/>
      <c r="C188" s="149" t="s">
        <v>1239</v>
      </c>
      <c r="D188" s="149" t="s">
        <v>177</v>
      </c>
      <c r="E188" s="150" t="s">
        <v>1240</v>
      </c>
      <c r="F188" s="151" t="s">
        <v>1241</v>
      </c>
      <c r="G188" s="152" t="s">
        <v>222</v>
      </c>
      <c r="H188" s="153">
        <v>4</v>
      </c>
      <c r="I188" s="154"/>
      <c r="J188" s="155">
        <f t="shared" si="30"/>
        <v>0</v>
      </c>
      <c r="K188" s="151" t="s">
        <v>181</v>
      </c>
      <c r="L188" s="37"/>
      <c r="M188" s="156" t="s">
        <v>35</v>
      </c>
      <c r="N188" s="157" t="s">
        <v>47</v>
      </c>
      <c r="O188" s="62"/>
      <c r="P188" s="158">
        <f t="shared" si="31"/>
        <v>0</v>
      </c>
      <c r="Q188" s="158">
        <v>0</v>
      </c>
      <c r="R188" s="158">
        <f t="shared" si="32"/>
        <v>0</v>
      </c>
      <c r="S188" s="158">
        <v>0</v>
      </c>
      <c r="T188" s="159">
        <f t="shared" si="3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60" t="s">
        <v>280</v>
      </c>
      <c r="AT188" s="160" t="s">
        <v>177</v>
      </c>
      <c r="AU188" s="160" t="s">
        <v>76</v>
      </c>
      <c r="AY188" s="15" t="s">
        <v>183</v>
      </c>
      <c r="BE188" s="161">
        <f t="shared" si="34"/>
        <v>0</v>
      </c>
      <c r="BF188" s="161">
        <f t="shared" si="35"/>
        <v>0</v>
      </c>
      <c r="BG188" s="161">
        <f t="shared" si="36"/>
        <v>0</v>
      </c>
      <c r="BH188" s="161">
        <f t="shared" si="37"/>
        <v>0</v>
      </c>
      <c r="BI188" s="161">
        <f t="shared" si="38"/>
        <v>0</v>
      </c>
      <c r="BJ188" s="15" t="s">
        <v>84</v>
      </c>
      <c r="BK188" s="161">
        <f t="shared" si="39"/>
        <v>0</v>
      </c>
      <c r="BL188" s="15" t="s">
        <v>280</v>
      </c>
      <c r="BM188" s="160" t="s">
        <v>1242</v>
      </c>
    </row>
    <row r="189" spans="1:65" s="2" customFormat="1" ht="16.5" customHeight="1">
      <c r="A189" s="32"/>
      <c r="B189" s="33"/>
      <c r="C189" s="162" t="s">
        <v>591</v>
      </c>
      <c r="D189" s="162" t="s">
        <v>198</v>
      </c>
      <c r="E189" s="163" t="s">
        <v>1243</v>
      </c>
      <c r="F189" s="164" t="s">
        <v>1244</v>
      </c>
      <c r="G189" s="165" t="s">
        <v>222</v>
      </c>
      <c r="H189" s="166">
        <v>4</v>
      </c>
      <c r="I189" s="167"/>
      <c r="J189" s="168">
        <f t="shared" si="30"/>
        <v>0</v>
      </c>
      <c r="K189" s="164" t="s">
        <v>181</v>
      </c>
      <c r="L189" s="169"/>
      <c r="M189" s="170" t="s">
        <v>35</v>
      </c>
      <c r="N189" s="171" t="s">
        <v>47</v>
      </c>
      <c r="O189" s="62"/>
      <c r="P189" s="158">
        <f t="shared" si="31"/>
        <v>0</v>
      </c>
      <c r="Q189" s="158">
        <v>0</v>
      </c>
      <c r="R189" s="158">
        <f t="shared" si="32"/>
        <v>0</v>
      </c>
      <c r="S189" s="158">
        <v>0</v>
      </c>
      <c r="T189" s="159">
        <f t="shared" si="3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60" t="s">
        <v>414</v>
      </c>
      <c r="AT189" s="160" t="s">
        <v>198</v>
      </c>
      <c r="AU189" s="160" t="s">
        <v>76</v>
      </c>
      <c r="AY189" s="15" t="s">
        <v>183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5" t="s">
        <v>84</v>
      </c>
      <c r="BK189" s="161">
        <f t="shared" si="39"/>
        <v>0</v>
      </c>
      <c r="BL189" s="15" t="s">
        <v>414</v>
      </c>
      <c r="BM189" s="160" t="s">
        <v>1245</v>
      </c>
    </row>
    <row r="190" spans="1:65" s="2" customFormat="1" ht="16.5" customHeight="1">
      <c r="A190" s="32"/>
      <c r="B190" s="33"/>
      <c r="C190" s="149" t="s">
        <v>1246</v>
      </c>
      <c r="D190" s="149" t="s">
        <v>177</v>
      </c>
      <c r="E190" s="150" t="s">
        <v>1247</v>
      </c>
      <c r="F190" s="151" t="s">
        <v>1248</v>
      </c>
      <c r="G190" s="152" t="s">
        <v>222</v>
      </c>
      <c r="H190" s="153">
        <v>40</v>
      </c>
      <c r="I190" s="154"/>
      <c r="J190" s="155">
        <f t="shared" si="30"/>
        <v>0</v>
      </c>
      <c r="K190" s="151" t="s">
        <v>181</v>
      </c>
      <c r="L190" s="37"/>
      <c r="M190" s="156" t="s">
        <v>35</v>
      </c>
      <c r="N190" s="157" t="s">
        <v>47</v>
      </c>
      <c r="O190" s="62"/>
      <c r="P190" s="158">
        <f t="shared" si="31"/>
        <v>0</v>
      </c>
      <c r="Q190" s="158">
        <v>0</v>
      </c>
      <c r="R190" s="158">
        <f t="shared" si="32"/>
        <v>0</v>
      </c>
      <c r="S190" s="158">
        <v>0</v>
      </c>
      <c r="T190" s="159">
        <f t="shared" si="3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0" t="s">
        <v>280</v>
      </c>
      <c r="AT190" s="160" t="s">
        <v>177</v>
      </c>
      <c r="AU190" s="160" t="s">
        <v>76</v>
      </c>
      <c r="AY190" s="15" t="s">
        <v>183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5" t="s">
        <v>84</v>
      </c>
      <c r="BK190" s="161">
        <f t="shared" si="39"/>
        <v>0</v>
      </c>
      <c r="BL190" s="15" t="s">
        <v>280</v>
      </c>
      <c r="BM190" s="160" t="s">
        <v>1249</v>
      </c>
    </row>
    <row r="191" spans="1:65" s="2" customFormat="1" ht="16.5" customHeight="1">
      <c r="A191" s="32"/>
      <c r="B191" s="33"/>
      <c r="C191" s="162" t="s">
        <v>385</v>
      </c>
      <c r="D191" s="162" t="s">
        <v>198</v>
      </c>
      <c r="E191" s="163" t="s">
        <v>1250</v>
      </c>
      <c r="F191" s="164" t="s">
        <v>1251</v>
      </c>
      <c r="G191" s="165" t="s">
        <v>222</v>
      </c>
      <c r="H191" s="166">
        <v>40</v>
      </c>
      <c r="I191" s="167"/>
      <c r="J191" s="168">
        <f t="shared" si="30"/>
        <v>0</v>
      </c>
      <c r="K191" s="164" t="s">
        <v>181</v>
      </c>
      <c r="L191" s="169"/>
      <c r="M191" s="170" t="s">
        <v>35</v>
      </c>
      <c r="N191" s="171" t="s">
        <v>47</v>
      </c>
      <c r="O191" s="62"/>
      <c r="P191" s="158">
        <f t="shared" si="31"/>
        <v>0</v>
      </c>
      <c r="Q191" s="158">
        <v>0</v>
      </c>
      <c r="R191" s="158">
        <f t="shared" si="32"/>
        <v>0</v>
      </c>
      <c r="S191" s="158">
        <v>0</v>
      </c>
      <c r="T191" s="159">
        <f t="shared" si="3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60" t="s">
        <v>414</v>
      </c>
      <c r="AT191" s="160" t="s">
        <v>198</v>
      </c>
      <c r="AU191" s="160" t="s">
        <v>76</v>
      </c>
      <c r="AY191" s="15" t="s">
        <v>183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5" t="s">
        <v>84</v>
      </c>
      <c r="BK191" s="161">
        <f t="shared" si="39"/>
        <v>0</v>
      </c>
      <c r="BL191" s="15" t="s">
        <v>414</v>
      </c>
      <c r="BM191" s="160" t="s">
        <v>1252</v>
      </c>
    </row>
    <row r="192" spans="1:65" s="2" customFormat="1" ht="16.5" customHeight="1">
      <c r="A192" s="32"/>
      <c r="B192" s="33"/>
      <c r="C192" s="149" t="s">
        <v>1253</v>
      </c>
      <c r="D192" s="149" t="s">
        <v>177</v>
      </c>
      <c r="E192" s="150" t="s">
        <v>1254</v>
      </c>
      <c r="F192" s="151" t="s">
        <v>1255</v>
      </c>
      <c r="G192" s="152" t="s">
        <v>222</v>
      </c>
      <c r="H192" s="153">
        <v>14</v>
      </c>
      <c r="I192" s="154"/>
      <c r="J192" s="155">
        <f t="shared" si="30"/>
        <v>0</v>
      </c>
      <c r="K192" s="151" t="s">
        <v>181</v>
      </c>
      <c r="L192" s="37"/>
      <c r="M192" s="156" t="s">
        <v>35</v>
      </c>
      <c r="N192" s="157" t="s">
        <v>47</v>
      </c>
      <c r="O192" s="62"/>
      <c r="P192" s="158">
        <f t="shared" si="31"/>
        <v>0</v>
      </c>
      <c r="Q192" s="158">
        <v>0</v>
      </c>
      <c r="R192" s="158">
        <f t="shared" si="32"/>
        <v>0</v>
      </c>
      <c r="S192" s="158">
        <v>0</v>
      </c>
      <c r="T192" s="159">
        <f t="shared" si="3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0" t="s">
        <v>759</v>
      </c>
      <c r="AT192" s="160" t="s">
        <v>177</v>
      </c>
      <c r="AU192" s="160" t="s">
        <v>76</v>
      </c>
      <c r="AY192" s="15" t="s">
        <v>183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5" t="s">
        <v>84</v>
      </c>
      <c r="BK192" s="161">
        <f t="shared" si="39"/>
        <v>0</v>
      </c>
      <c r="BL192" s="15" t="s">
        <v>759</v>
      </c>
      <c r="BM192" s="160" t="s">
        <v>1256</v>
      </c>
    </row>
    <row r="193" spans="1:65" s="2" customFormat="1" ht="16.5" customHeight="1">
      <c r="A193" s="32"/>
      <c r="B193" s="33"/>
      <c r="C193" s="149" t="s">
        <v>592</v>
      </c>
      <c r="D193" s="149" t="s">
        <v>177</v>
      </c>
      <c r="E193" s="150" t="s">
        <v>1257</v>
      </c>
      <c r="F193" s="151" t="s">
        <v>1258</v>
      </c>
      <c r="G193" s="152" t="s">
        <v>222</v>
      </c>
      <c r="H193" s="153">
        <v>14</v>
      </c>
      <c r="I193" s="154"/>
      <c r="J193" s="155">
        <f t="shared" si="30"/>
        <v>0</v>
      </c>
      <c r="K193" s="151" t="s">
        <v>181</v>
      </c>
      <c r="L193" s="37"/>
      <c r="M193" s="156" t="s">
        <v>35</v>
      </c>
      <c r="N193" s="157" t="s">
        <v>47</v>
      </c>
      <c r="O193" s="62"/>
      <c r="P193" s="158">
        <f t="shared" si="31"/>
        <v>0</v>
      </c>
      <c r="Q193" s="158">
        <v>0</v>
      </c>
      <c r="R193" s="158">
        <f t="shared" si="32"/>
        <v>0</v>
      </c>
      <c r="S193" s="158">
        <v>0</v>
      </c>
      <c r="T193" s="159">
        <f t="shared" si="33"/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60" t="s">
        <v>759</v>
      </c>
      <c r="AT193" s="160" t="s">
        <v>177</v>
      </c>
      <c r="AU193" s="160" t="s">
        <v>76</v>
      </c>
      <c r="AY193" s="15" t="s">
        <v>183</v>
      </c>
      <c r="BE193" s="161">
        <f t="shared" si="34"/>
        <v>0</v>
      </c>
      <c r="BF193" s="161">
        <f t="shared" si="35"/>
        <v>0</v>
      </c>
      <c r="BG193" s="161">
        <f t="shared" si="36"/>
        <v>0</v>
      </c>
      <c r="BH193" s="161">
        <f t="shared" si="37"/>
        <v>0</v>
      </c>
      <c r="BI193" s="161">
        <f t="shared" si="38"/>
        <v>0</v>
      </c>
      <c r="BJ193" s="15" t="s">
        <v>84</v>
      </c>
      <c r="BK193" s="161">
        <f t="shared" si="39"/>
        <v>0</v>
      </c>
      <c r="BL193" s="15" t="s">
        <v>759</v>
      </c>
      <c r="BM193" s="160" t="s">
        <v>1259</v>
      </c>
    </row>
    <row r="194" spans="1:65" s="2" customFormat="1" ht="16.5" customHeight="1">
      <c r="A194" s="32"/>
      <c r="B194" s="33"/>
      <c r="C194" s="149" t="s">
        <v>1260</v>
      </c>
      <c r="D194" s="149" t="s">
        <v>177</v>
      </c>
      <c r="E194" s="150" t="s">
        <v>1261</v>
      </c>
      <c r="F194" s="151" t="s">
        <v>1262</v>
      </c>
      <c r="G194" s="152" t="s">
        <v>222</v>
      </c>
      <c r="H194" s="153">
        <v>8</v>
      </c>
      <c r="I194" s="154"/>
      <c r="J194" s="155">
        <f t="shared" si="30"/>
        <v>0</v>
      </c>
      <c r="K194" s="151" t="s">
        <v>181</v>
      </c>
      <c r="L194" s="37"/>
      <c r="M194" s="156" t="s">
        <v>35</v>
      </c>
      <c r="N194" s="157" t="s">
        <v>47</v>
      </c>
      <c r="O194" s="62"/>
      <c r="P194" s="158">
        <f t="shared" si="31"/>
        <v>0</v>
      </c>
      <c r="Q194" s="158">
        <v>0</v>
      </c>
      <c r="R194" s="158">
        <f t="shared" si="32"/>
        <v>0</v>
      </c>
      <c r="S194" s="158">
        <v>0</v>
      </c>
      <c r="T194" s="159">
        <f t="shared" si="33"/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60" t="s">
        <v>280</v>
      </c>
      <c r="AT194" s="160" t="s">
        <v>177</v>
      </c>
      <c r="AU194" s="160" t="s">
        <v>76</v>
      </c>
      <c r="AY194" s="15" t="s">
        <v>183</v>
      </c>
      <c r="BE194" s="161">
        <f t="shared" si="34"/>
        <v>0</v>
      </c>
      <c r="BF194" s="161">
        <f t="shared" si="35"/>
        <v>0</v>
      </c>
      <c r="BG194" s="161">
        <f t="shared" si="36"/>
        <v>0</v>
      </c>
      <c r="BH194" s="161">
        <f t="shared" si="37"/>
        <v>0</v>
      </c>
      <c r="BI194" s="161">
        <f t="shared" si="38"/>
        <v>0</v>
      </c>
      <c r="BJ194" s="15" t="s">
        <v>84</v>
      </c>
      <c r="BK194" s="161">
        <f t="shared" si="39"/>
        <v>0</v>
      </c>
      <c r="BL194" s="15" t="s">
        <v>280</v>
      </c>
      <c r="BM194" s="160" t="s">
        <v>1263</v>
      </c>
    </row>
    <row r="195" spans="1:65" s="2" customFormat="1" ht="16.5" customHeight="1">
      <c r="A195" s="32"/>
      <c r="B195" s="33"/>
      <c r="C195" s="149" t="s">
        <v>388</v>
      </c>
      <c r="D195" s="149" t="s">
        <v>177</v>
      </c>
      <c r="E195" s="150" t="s">
        <v>1264</v>
      </c>
      <c r="F195" s="151" t="s">
        <v>1265</v>
      </c>
      <c r="G195" s="152" t="s">
        <v>222</v>
      </c>
      <c r="H195" s="153">
        <v>9</v>
      </c>
      <c r="I195" s="154"/>
      <c r="J195" s="155">
        <f t="shared" si="30"/>
        <v>0</v>
      </c>
      <c r="K195" s="151" t="s">
        <v>181</v>
      </c>
      <c r="L195" s="37"/>
      <c r="M195" s="156" t="s">
        <v>35</v>
      </c>
      <c r="N195" s="157" t="s">
        <v>47</v>
      </c>
      <c r="O195" s="62"/>
      <c r="P195" s="158">
        <f t="shared" si="31"/>
        <v>0</v>
      </c>
      <c r="Q195" s="158">
        <v>0</v>
      </c>
      <c r="R195" s="158">
        <f t="shared" si="32"/>
        <v>0</v>
      </c>
      <c r="S195" s="158">
        <v>0</v>
      </c>
      <c r="T195" s="159">
        <f t="shared" si="33"/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0" t="s">
        <v>280</v>
      </c>
      <c r="AT195" s="160" t="s">
        <v>177</v>
      </c>
      <c r="AU195" s="160" t="s">
        <v>76</v>
      </c>
      <c r="AY195" s="15" t="s">
        <v>183</v>
      </c>
      <c r="BE195" s="161">
        <f t="shared" si="34"/>
        <v>0</v>
      </c>
      <c r="BF195" s="161">
        <f t="shared" si="35"/>
        <v>0</v>
      </c>
      <c r="BG195" s="161">
        <f t="shared" si="36"/>
        <v>0</v>
      </c>
      <c r="BH195" s="161">
        <f t="shared" si="37"/>
        <v>0</v>
      </c>
      <c r="BI195" s="161">
        <f t="shared" si="38"/>
        <v>0</v>
      </c>
      <c r="BJ195" s="15" t="s">
        <v>84</v>
      </c>
      <c r="BK195" s="161">
        <f t="shared" si="39"/>
        <v>0</v>
      </c>
      <c r="BL195" s="15" t="s">
        <v>280</v>
      </c>
      <c r="BM195" s="160" t="s">
        <v>1266</v>
      </c>
    </row>
    <row r="196" spans="1:65" s="2" customFormat="1" ht="24">
      <c r="A196" s="32"/>
      <c r="B196" s="33"/>
      <c r="C196" s="162" t="s">
        <v>1267</v>
      </c>
      <c r="D196" s="162" t="s">
        <v>198</v>
      </c>
      <c r="E196" s="163" t="s">
        <v>1268</v>
      </c>
      <c r="F196" s="164" t="s">
        <v>1269</v>
      </c>
      <c r="G196" s="165" t="s">
        <v>222</v>
      </c>
      <c r="H196" s="166">
        <v>4</v>
      </c>
      <c r="I196" s="167"/>
      <c r="J196" s="168">
        <f t="shared" si="30"/>
        <v>0</v>
      </c>
      <c r="K196" s="164" t="s">
        <v>181</v>
      </c>
      <c r="L196" s="169"/>
      <c r="M196" s="170" t="s">
        <v>35</v>
      </c>
      <c r="N196" s="171" t="s">
        <v>47</v>
      </c>
      <c r="O196" s="62"/>
      <c r="P196" s="158">
        <f t="shared" si="31"/>
        <v>0</v>
      </c>
      <c r="Q196" s="158">
        <v>0</v>
      </c>
      <c r="R196" s="158">
        <f t="shared" si="32"/>
        <v>0</v>
      </c>
      <c r="S196" s="158">
        <v>0</v>
      </c>
      <c r="T196" s="159">
        <f t="shared" si="33"/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60" t="s">
        <v>414</v>
      </c>
      <c r="AT196" s="160" t="s">
        <v>198</v>
      </c>
      <c r="AU196" s="160" t="s">
        <v>76</v>
      </c>
      <c r="AY196" s="15" t="s">
        <v>183</v>
      </c>
      <c r="BE196" s="161">
        <f t="shared" si="34"/>
        <v>0</v>
      </c>
      <c r="BF196" s="161">
        <f t="shared" si="35"/>
        <v>0</v>
      </c>
      <c r="BG196" s="161">
        <f t="shared" si="36"/>
        <v>0</v>
      </c>
      <c r="BH196" s="161">
        <f t="shared" si="37"/>
        <v>0</v>
      </c>
      <c r="BI196" s="161">
        <f t="shared" si="38"/>
        <v>0</v>
      </c>
      <c r="BJ196" s="15" t="s">
        <v>84</v>
      </c>
      <c r="BK196" s="161">
        <f t="shared" si="39"/>
        <v>0</v>
      </c>
      <c r="BL196" s="15" t="s">
        <v>414</v>
      </c>
      <c r="BM196" s="160" t="s">
        <v>1270</v>
      </c>
    </row>
    <row r="197" spans="1:65" s="2" customFormat="1" ht="19.5">
      <c r="A197" s="32"/>
      <c r="B197" s="33"/>
      <c r="C197" s="34"/>
      <c r="D197" s="172" t="s">
        <v>228</v>
      </c>
      <c r="E197" s="34"/>
      <c r="F197" s="173" t="s">
        <v>1271</v>
      </c>
      <c r="G197" s="34"/>
      <c r="H197" s="34"/>
      <c r="I197" s="174"/>
      <c r="J197" s="34"/>
      <c r="K197" s="34"/>
      <c r="L197" s="37"/>
      <c r="M197" s="175"/>
      <c r="N197" s="176"/>
      <c r="O197" s="62"/>
      <c r="P197" s="62"/>
      <c r="Q197" s="62"/>
      <c r="R197" s="62"/>
      <c r="S197" s="62"/>
      <c r="T197" s="63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5" t="s">
        <v>228</v>
      </c>
      <c r="AU197" s="15" t="s">
        <v>76</v>
      </c>
    </row>
    <row r="198" spans="1:65" s="2" customFormat="1" ht="24">
      <c r="A198" s="32"/>
      <c r="B198" s="33"/>
      <c r="C198" s="162" t="s">
        <v>593</v>
      </c>
      <c r="D198" s="162" t="s">
        <v>198</v>
      </c>
      <c r="E198" s="163" t="s">
        <v>1272</v>
      </c>
      <c r="F198" s="164" t="s">
        <v>1273</v>
      </c>
      <c r="G198" s="165" t="s">
        <v>222</v>
      </c>
      <c r="H198" s="166">
        <v>5</v>
      </c>
      <c r="I198" s="167"/>
      <c r="J198" s="168">
        <f>ROUND(I198*H198,2)</f>
        <v>0</v>
      </c>
      <c r="K198" s="164" t="s">
        <v>181</v>
      </c>
      <c r="L198" s="169"/>
      <c r="M198" s="170" t="s">
        <v>35</v>
      </c>
      <c r="N198" s="171" t="s">
        <v>47</v>
      </c>
      <c r="O198" s="62"/>
      <c r="P198" s="158">
        <f>O198*H198</f>
        <v>0</v>
      </c>
      <c r="Q198" s="158">
        <v>0</v>
      </c>
      <c r="R198" s="158">
        <f>Q198*H198</f>
        <v>0</v>
      </c>
      <c r="S198" s="158">
        <v>0</v>
      </c>
      <c r="T198" s="15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0" t="s">
        <v>414</v>
      </c>
      <c r="AT198" s="160" t="s">
        <v>198</v>
      </c>
      <c r="AU198" s="160" t="s">
        <v>76</v>
      </c>
      <c r="AY198" s="15" t="s">
        <v>183</v>
      </c>
      <c r="BE198" s="161">
        <f>IF(N198="základní",J198,0)</f>
        <v>0</v>
      </c>
      <c r="BF198" s="161">
        <f>IF(N198="snížená",J198,0)</f>
        <v>0</v>
      </c>
      <c r="BG198" s="161">
        <f>IF(N198="zákl. přenesená",J198,0)</f>
        <v>0</v>
      </c>
      <c r="BH198" s="161">
        <f>IF(N198="sníž. přenesená",J198,0)</f>
        <v>0</v>
      </c>
      <c r="BI198" s="161">
        <f>IF(N198="nulová",J198,0)</f>
        <v>0</v>
      </c>
      <c r="BJ198" s="15" t="s">
        <v>84</v>
      </c>
      <c r="BK198" s="161">
        <f>ROUND(I198*H198,2)</f>
        <v>0</v>
      </c>
      <c r="BL198" s="15" t="s">
        <v>414</v>
      </c>
      <c r="BM198" s="160" t="s">
        <v>1274</v>
      </c>
    </row>
    <row r="199" spans="1:65" s="2" customFormat="1" ht="19.5">
      <c r="A199" s="32"/>
      <c r="B199" s="33"/>
      <c r="C199" s="34"/>
      <c r="D199" s="172" t="s">
        <v>228</v>
      </c>
      <c r="E199" s="34"/>
      <c r="F199" s="173" t="s">
        <v>1271</v>
      </c>
      <c r="G199" s="34"/>
      <c r="H199" s="34"/>
      <c r="I199" s="174"/>
      <c r="J199" s="34"/>
      <c r="K199" s="34"/>
      <c r="L199" s="37"/>
      <c r="M199" s="175"/>
      <c r="N199" s="176"/>
      <c r="O199" s="62"/>
      <c r="P199" s="62"/>
      <c r="Q199" s="62"/>
      <c r="R199" s="62"/>
      <c r="S199" s="62"/>
      <c r="T199" s="63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5" t="s">
        <v>228</v>
      </c>
      <c r="AU199" s="15" t="s">
        <v>76</v>
      </c>
    </row>
    <row r="200" spans="1:65" s="2" customFormat="1" ht="16.5" customHeight="1">
      <c r="A200" s="32"/>
      <c r="B200" s="33"/>
      <c r="C200" s="162" t="s">
        <v>1275</v>
      </c>
      <c r="D200" s="162" t="s">
        <v>198</v>
      </c>
      <c r="E200" s="163" t="s">
        <v>1276</v>
      </c>
      <c r="F200" s="164" t="s">
        <v>1277</v>
      </c>
      <c r="G200" s="165" t="s">
        <v>222</v>
      </c>
      <c r="H200" s="166">
        <v>1</v>
      </c>
      <c r="I200" s="167"/>
      <c r="J200" s="168">
        <f>ROUND(I200*H200,2)</f>
        <v>0</v>
      </c>
      <c r="K200" s="164" t="s">
        <v>181</v>
      </c>
      <c r="L200" s="169"/>
      <c r="M200" s="170" t="s">
        <v>35</v>
      </c>
      <c r="N200" s="171" t="s">
        <v>47</v>
      </c>
      <c r="O200" s="62"/>
      <c r="P200" s="158">
        <f>O200*H200</f>
        <v>0</v>
      </c>
      <c r="Q200" s="158">
        <v>0</v>
      </c>
      <c r="R200" s="158">
        <f>Q200*H200</f>
        <v>0</v>
      </c>
      <c r="S200" s="158">
        <v>0</v>
      </c>
      <c r="T200" s="15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60" t="s">
        <v>1278</v>
      </c>
      <c r="AT200" s="160" t="s">
        <v>198</v>
      </c>
      <c r="AU200" s="160" t="s">
        <v>76</v>
      </c>
      <c r="AY200" s="15" t="s">
        <v>183</v>
      </c>
      <c r="BE200" s="161">
        <f>IF(N200="základní",J200,0)</f>
        <v>0</v>
      </c>
      <c r="BF200" s="161">
        <f>IF(N200="snížená",J200,0)</f>
        <v>0</v>
      </c>
      <c r="BG200" s="161">
        <f>IF(N200="zákl. přenesená",J200,0)</f>
        <v>0</v>
      </c>
      <c r="BH200" s="161">
        <f>IF(N200="sníž. přenesená",J200,0)</f>
        <v>0</v>
      </c>
      <c r="BI200" s="161">
        <f>IF(N200="nulová",J200,0)</f>
        <v>0</v>
      </c>
      <c r="BJ200" s="15" t="s">
        <v>84</v>
      </c>
      <c r="BK200" s="161">
        <f>ROUND(I200*H200,2)</f>
        <v>0</v>
      </c>
      <c r="BL200" s="15" t="s">
        <v>280</v>
      </c>
      <c r="BM200" s="160" t="s">
        <v>1279</v>
      </c>
    </row>
    <row r="201" spans="1:65" s="2" customFormat="1" ht="16.5" customHeight="1">
      <c r="A201" s="32"/>
      <c r="B201" s="33"/>
      <c r="C201" s="149" t="s">
        <v>391</v>
      </c>
      <c r="D201" s="149" t="s">
        <v>177</v>
      </c>
      <c r="E201" s="150" t="s">
        <v>1280</v>
      </c>
      <c r="F201" s="151" t="s">
        <v>1281</v>
      </c>
      <c r="G201" s="152" t="s">
        <v>222</v>
      </c>
      <c r="H201" s="153">
        <v>9</v>
      </c>
      <c r="I201" s="154"/>
      <c r="J201" s="155">
        <f>ROUND(I201*H201,2)</f>
        <v>0</v>
      </c>
      <c r="K201" s="151" t="s">
        <v>181</v>
      </c>
      <c r="L201" s="37"/>
      <c r="M201" s="156" t="s">
        <v>35</v>
      </c>
      <c r="N201" s="157" t="s">
        <v>47</v>
      </c>
      <c r="O201" s="62"/>
      <c r="P201" s="158">
        <f>O201*H201</f>
        <v>0</v>
      </c>
      <c r="Q201" s="158">
        <v>0</v>
      </c>
      <c r="R201" s="158">
        <f>Q201*H201</f>
        <v>0</v>
      </c>
      <c r="S201" s="158">
        <v>0</v>
      </c>
      <c r="T201" s="159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60" t="s">
        <v>280</v>
      </c>
      <c r="AT201" s="160" t="s">
        <v>177</v>
      </c>
      <c r="AU201" s="160" t="s">
        <v>76</v>
      </c>
      <c r="AY201" s="15" t="s">
        <v>183</v>
      </c>
      <c r="BE201" s="161">
        <f>IF(N201="základní",J201,0)</f>
        <v>0</v>
      </c>
      <c r="BF201" s="161">
        <f>IF(N201="snížená",J201,0)</f>
        <v>0</v>
      </c>
      <c r="BG201" s="161">
        <f>IF(N201="zákl. přenesená",J201,0)</f>
        <v>0</v>
      </c>
      <c r="BH201" s="161">
        <f>IF(N201="sníž. přenesená",J201,0)</f>
        <v>0</v>
      </c>
      <c r="BI201" s="161">
        <f>IF(N201="nulová",J201,0)</f>
        <v>0</v>
      </c>
      <c r="BJ201" s="15" t="s">
        <v>84</v>
      </c>
      <c r="BK201" s="161">
        <f>ROUND(I201*H201,2)</f>
        <v>0</v>
      </c>
      <c r="BL201" s="15" t="s">
        <v>280</v>
      </c>
      <c r="BM201" s="160" t="s">
        <v>1282</v>
      </c>
    </row>
    <row r="202" spans="1:65" s="2" customFormat="1" ht="24">
      <c r="A202" s="32"/>
      <c r="B202" s="33"/>
      <c r="C202" s="162" t="s">
        <v>1283</v>
      </c>
      <c r="D202" s="162" t="s">
        <v>198</v>
      </c>
      <c r="E202" s="163" t="s">
        <v>1284</v>
      </c>
      <c r="F202" s="164" t="s">
        <v>1285</v>
      </c>
      <c r="G202" s="165" t="s">
        <v>222</v>
      </c>
      <c r="H202" s="166">
        <v>9</v>
      </c>
      <c r="I202" s="167"/>
      <c r="J202" s="168">
        <f>ROUND(I202*H202,2)</f>
        <v>0</v>
      </c>
      <c r="K202" s="164" t="s">
        <v>181</v>
      </c>
      <c r="L202" s="169"/>
      <c r="M202" s="170" t="s">
        <v>35</v>
      </c>
      <c r="N202" s="171" t="s">
        <v>47</v>
      </c>
      <c r="O202" s="62"/>
      <c r="P202" s="158">
        <f>O202*H202</f>
        <v>0</v>
      </c>
      <c r="Q202" s="158">
        <v>0</v>
      </c>
      <c r="R202" s="158">
        <f>Q202*H202</f>
        <v>0</v>
      </c>
      <c r="S202" s="158">
        <v>0</v>
      </c>
      <c r="T202" s="15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60" t="s">
        <v>414</v>
      </c>
      <c r="AT202" s="160" t="s">
        <v>198</v>
      </c>
      <c r="AU202" s="160" t="s">
        <v>76</v>
      </c>
      <c r="AY202" s="15" t="s">
        <v>183</v>
      </c>
      <c r="BE202" s="161">
        <f>IF(N202="základní",J202,0)</f>
        <v>0</v>
      </c>
      <c r="BF202" s="161">
        <f>IF(N202="snížená",J202,0)</f>
        <v>0</v>
      </c>
      <c r="BG202" s="161">
        <f>IF(N202="zákl. přenesená",J202,0)</f>
        <v>0</v>
      </c>
      <c r="BH202" s="161">
        <f>IF(N202="sníž. přenesená",J202,0)</f>
        <v>0</v>
      </c>
      <c r="BI202" s="161">
        <f>IF(N202="nulová",J202,0)</f>
        <v>0</v>
      </c>
      <c r="BJ202" s="15" t="s">
        <v>84</v>
      </c>
      <c r="BK202" s="161">
        <f>ROUND(I202*H202,2)</f>
        <v>0</v>
      </c>
      <c r="BL202" s="15" t="s">
        <v>414</v>
      </c>
      <c r="BM202" s="160" t="s">
        <v>1286</v>
      </c>
    </row>
    <row r="203" spans="1:65" s="2" customFormat="1" ht="48.75">
      <c r="A203" s="32"/>
      <c r="B203" s="33"/>
      <c r="C203" s="34"/>
      <c r="D203" s="172" t="s">
        <v>228</v>
      </c>
      <c r="E203" s="34"/>
      <c r="F203" s="173" t="s">
        <v>1287</v>
      </c>
      <c r="G203" s="34"/>
      <c r="H203" s="34"/>
      <c r="I203" s="174"/>
      <c r="J203" s="34"/>
      <c r="K203" s="34"/>
      <c r="L203" s="37"/>
      <c r="M203" s="175"/>
      <c r="N203" s="176"/>
      <c r="O203" s="62"/>
      <c r="P203" s="62"/>
      <c r="Q203" s="62"/>
      <c r="R203" s="62"/>
      <c r="S203" s="62"/>
      <c r="T203" s="63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5" t="s">
        <v>228</v>
      </c>
      <c r="AU203" s="15" t="s">
        <v>76</v>
      </c>
    </row>
    <row r="204" spans="1:65" s="2" customFormat="1" ht="21.75" customHeight="1">
      <c r="A204" s="32"/>
      <c r="B204" s="33"/>
      <c r="C204" s="149" t="s">
        <v>594</v>
      </c>
      <c r="D204" s="149" t="s">
        <v>177</v>
      </c>
      <c r="E204" s="150" t="s">
        <v>1288</v>
      </c>
      <c r="F204" s="151" t="s">
        <v>1289</v>
      </c>
      <c r="G204" s="152" t="s">
        <v>222</v>
      </c>
      <c r="H204" s="153">
        <v>1</v>
      </c>
      <c r="I204" s="154"/>
      <c r="J204" s="155">
        <f>ROUND(I204*H204,2)</f>
        <v>0</v>
      </c>
      <c r="K204" s="151" t="s">
        <v>181</v>
      </c>
      <c r="L204" s="37"/>
      <c r="M204" s="156" t="s">
        <v>35</v>
      </c>
      <c r="N204" s="157" t="s">
        <v>47</v>
      </c>
      <c r="O204" s="62"/>
      <c r="P204" s="158">
        <f>O204*H204</f>
        <v>0</v>
      </c>
      <c r="Q204" s="158">
        <v>0</v>
      </c>
      <c r="R204" s="158">
        <f>Q204*H204</f>
        <v>0</v>
      </c>
      <c r="S204" s="158">
        <v>0</v>
      </c>
      <c r="T204" s="159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60" t="s">
        <v>280</v>
      </c>
      <c r="AT204" s="160" t="s">
        <v>177</v>
      </c>
      <c r="AU204" s="160" t="s">
        <v>76</v>
      </c>
      <c r="AY204" s="15" t="s">
        <v>183</v>
      </c>
      <c r="BE204" s="161">
        <f>IF(N204="základní",J204,0)</f>
        <v>0</v>
      </c>
      <c r="BF204" s="161">
        <f>IF(N204="snížená",J204,0)</f>
        <v>0</v>
      </c>
      <c r="BG204" s="161">
        <f>IF(N204="zákl. přenesená",J204,0)</f>
        <v>0</v>
      </c>
      <c r="BH204" s="161">
        <f>IF(N204="sníž. přenesená",J204,0)</f>
        <v>0</v>
      </c>
      <c r="BI204" s="161">
        <f>IF(N204="nulová",J204,0)</f>
        <v>0</v>
      </c>
      <c r="BJ204" s="15" t="s">
        <v>84</v>
      </c>
      <c r="BK204" s="161">
        <f>ROUND(I204*H204,2)</f>
        <v>0</v>
      </c>
      <c r="BL204" s="15" t="s">
        <v>280</v>
      </c>
      <c r="BM204" s="160" t="s">
        <v>1290</v>
      </c>
    </row>
    <row r="205" spans="1:65" s="2" customFormat="1" ht="16.5" customHeight="1">
      <c r="A205" s="32"/>
      <c r="B205" s="33"/>
      <c r="C205" s="149" t="s">
        <v>1291</v>
      </c>
      <c r="D205" s="149" t="s">
        <v>177</v>
      </c>
      <c r="E205" s="150" t="s">
        <v>1292</v>
      </c>
      <c r="F205" s="151" t="s">
        <v>1293</v>
      </c>
      <c r="G205" s="152" t="s">
        <v>222</v>
      </c>
      <c r="H205" s="153">
        <v>6</v>
      </c>
      <c r="I205" s="154"/>
      <c r="J205" s="155">
        <f>ROUND(I205*H205,2)</f>
        <v>0</v>
      </c>
      <c r="K205" s="151" t="s">
        <v>181</v>
      </c>
      <c r="L205" s="37"/>
      <c r="M205" s="156" t="s">
        <v>35</v>
      </c>
      <c r="N205" s="157" t="s">
        <v>47</v>
      </c>
      <c r="O205" s="62"/>
      <c r="P205" s="158">
        <f>O205*H205</f>
        <v>0</v>
      </c>
      <c r="Q205" s="158">
        <v>0</v>
      </c>
      <c r="R205" s="158">
        <f>Q205*H205</f>
        <v>0</v>
      </c>
      <c r="S205" s="158">
        <v>0</v>
      </c>
      <c r="T205" s="159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60" t="s">
        <v>280</v>
      </c>
      <c r="AT205" s="160" t="s">
        <v>177</v>
      </c>
      <c r="AU205" s="160" t="s">
        <v>76</v>
      </c>
      <c r="AY205" s="15" t="s">
        <v>183</v>
      </c>
      <c r="BE205" s="161">
        <f>IF(N205="základní",J205,0)</f>
        <v>0</v>
      </c>
      <c r="BF205" s="161">
        <f>IF(N205="snížená",J205,0)</f>
        <v>0</v>
      </c>
      <c r="BG205" s="161">
        <f>IF(N205="zákl. přenesená",J205,0)</f>
        <v>0</v>
      </c>
      <c r="BH205" s="161">
        <f>IF(N205="sníž. přenesená",J205,0)</f>
        <v>0</v>
      </c>
      <c r="BI205" s="161">
        <f>IF(N205="nulová",J205,0)</f>
        <v>0</v>
      </c>
      <c r="BJ205" s="15" t="s">
        <v>84</v>
      </c>
      <c r="BK205" s="161">
        <f>ROUND(I205*H205,2)</f>
        <v>0</v>
      </c>
      <c r="BL205" s="15" t="s">
        <v>280</v>
      </c>
      <c r="BM205" s="160" t="s">
        <v>1294</v>
      </c>
    </row>
    <row r="206" spans="1:65" s="2" customFormat="1" ht="19.5">
      <c r="A206" s="32"/>
      <c r="B206" s="33"/>
      <c r="C206" s="34"/>
      <c r="D206" s="172" t="s">
        <v>228</v>
      </c>
      <c r="E206" s="34"/>
      <c r="F206" s="173" t="s">
        <v>1295</v>
      </c>
      <c r="G206" s="34"/>
      <c r="H206" s="34"/>
      <c r="I206" s="174"/>
      <c r="J206" s="34"/>
      <c r="K206" s="34"/>
      <c r="L206" s="37"/>
      <c r="M206" s="175"/>
      <c r="N206" s="176"/>
      <c r="O206" s="62"/>
      <c r="P206" s="62"/>
      <c r="Q206" s="62"/>
      <c r="R206" s="62"/>
      <c r="S206" s="62"/>
      <c r="T206" s="63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5" t="s">
        <v>228</v>
      </c>
      <c r="AU206" s="15" t="s">
        <v>76</v>
      </c>
    </row>
    <row r="207" spans="1:65" s="2" customFormat="1" ht="21.75" customHeight="1">
      <c r="A207" s="32"/>
      <c r="B207" s="33"/>
      <c r="C207" s="162" t="s">
        <v>392</v>
      </c>
      <c r="D207" s="162" t="s">
        <v>198</v>
      </c>
      <c r="E207" s="163" t="s">
        <v>1296</v>
      </c>
      <c r="F207" s="164" t="s">
        <v>1297</v>
      </c>
      <c r="G207" s="165" t="s">
        <v>222</v>
      </c>
      <c r="H207" s="166">
        <v>6</v>
      </c>
      <c r="I207" s="167"/>
      <c r="J207" s="168">
        <f t="shared" ref="J207:J216" si="40">ROUND(I207*H207,2)</f>
        <v>0</v>
      </c>
      <c r="K207" s="164" t="s">
        <v>181</v>
      </c>
      <c r="L207" s="169"/>
      <c r="M207" s="170" t="s">
        <v>35</v>
      </c>
      <c r="N207" s="171" t="s">
        <v>47</v>
      </c>
      <c r="O207" s="62"/>
      <c r="P207" s="158">
        <f t="shared" ref="P207:P216" si="41">O207*H207</f>
        <v>0</v>
      </c>
      <c r="Q207" s="158">
        <v>0</v>
      </c>
      <c r="R207" s="158">
        <f t="shared" ref="R207:R216" si="42">Q207*H207</f>
        <v>0</v>
      </c>
      <c r="S207" s="158">
        <v>0</v>
      </c>
      <c r="T207" s="159">
        <f t="shared" ref="T207:T216" si="43"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60" t="s">
        <v>414</v>
      </c>
      <c r="AT207" s="160" t="s">
        <v>198</v>
      </c>
      <c r="AU207" s="160" t="s">
        <v>76</v>
      </c>
      <c r="AY207" s="15" t="s">
        <v>183</v>
      </c>
      <c r="BE207" s="161">
        <f t="shared" ref="BE207:BE216" si="44">IF(N207="základní",J207,0)</f>
        <v>0</v>
      </c>
      <c r="BF207" s="161">
        <f t="shared" ref="BF207:BF216" si="45">IF(N207="snížená",J207,0)</f>
        <v>0</v>
      </c>
      <c r="BG207" s="161">
        <f t="shared" ref="BG207:BG216" si="46">IF(N207="zákl. přenesená",J207,0)</f>
        <v>0</v>
      </c>
      <c r="BH207" s="161">
        <f t="shared" ref="BH207:BH216" si="47">IF(N207="sníž. přenesená",J207,0)</f>
        <v>0</v>
      </c>
      <c r="BI207" s="161">
        <f t="shared" ref="BI207:BI216" si="48">IF(N207="nulová",J207,0)</f>
        <v>0</v>
      </c>
      <c r="BJ207" s="15" t="s">
        <v>84</v>
      </c>
      <c r="BK207" s="161">
        <f t="shared" ref="BK207:BK216" si="49">ROUND(I207*H207,2)</f>
        <v>0</v>
      </c>
      <c r="BL207" s="15" t="s">
        <v>414</v>
      </c>
      <c r="BM207" s="160" t="s">
        <v>1298</v>
      </c>
    </row>
    <row r="208" spans="1:65" s="2" customFormat="1" ht="21.75" customHeight="1">
      <c r="A208" s="32"/>
      <c r="B208" s="33"/>
      <c r="C208" s="149" t="s">
        <v>1299</v>
      </c>
      <c r="D208" s="149" t="s">
        <v>177</v>
      </c>
      <c r="E208" s="150" t="s">
        <v>1300</v>
      </c>
      <c r="F208" s="151" t="s">
        <v>1301</v>
      </c>
      <c r="G208" s="152" t="s">
        <v>222</v>
      </c>
      <c r="H208" s="153">
        <v>4</v>
      </c>
      <c r="I208" s="154"/>
      <c r="J208" s="155">
        <f t="shared" si="40"/>
        <v>0</v>
      </c>
      <c r="K208" s="151" t="s">
        <v>181</v>
      </c>
      <c r="L208" s="37"/>
      <c r="M208" s="156" t="s">
        <v>35</v>
      </c>
      <c r="N208" s="157" t="s">
        <v>47</v>
      </c>
      <c r="O208" s="62"/>
      <c r="P208" s="158">
        <f t="shared" si="41"/>
        <v>0</v>
      </c>
      <c r="Q208" s="158">
        <v>0</v>
      </c>
      <c r="R208" s="158">
        <f t="shared" si="42"/>
        <v>0</v>
      </c>
      <c r="S208" s="158">
        <v>0</v>
      </c>
      <c r="T208" s="159">
        <f t="shared" si="43"/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60" t="s">
        <v>280</v>
      </c>
      <c r="AT208" s="160" t="s">
        <v>177</v>
      </c>
      <c r="AU208" s="160" t="s">
        <v>76</v>
      </c>
      <c r="AY208" s="15" t="s">
        <v>183</v>
      </c>
      <c r="BE208" s="161">
        <f t="shared" si="44"/>
        <v>0</v>
      </c>
      <c r="BF208" s="161">
        <f t="shared" si="45"/>
        <v>0</v>
      </c>
      <c r="BG208" s="161">
        <f t="shared" si="46"/>
        <v>0</v>
      </c>
      <c r="BH208" s="161">
        <f t="shared" si="47"/>
        <v>0</v>
      </c>
      <c r="BI208" s="161">
        <f t="shared" si="48"/>
        <v>0</v>
      </c>
      <c r="BJ208" s="15" t="s">
        <v>84</v>
      </c>
      <c r="BK208" s="161">
        <f t="shared" si="49"/>
        <v>0</v>
      </c>
      <c r="BL208" s="15" t="s">
        <v>280</v>
      </c>
      <c r="BM208" s="160" t="s">
        <v>1302</v>
      </c>
    </row>
    <row r="209" spans="1:65" s="2" customFormat="1" ht="16.5" customHeight="1">
      <c r="A209" s="32"/>
      <c r="B209" s="33"/>
      <c r="C209" s="162" t="s">
        <v>1303</v>
      </c>
      <c r="D209" s="162" t="s">
        <v>198</v>
      </c>
      <c r="E209" s="163" t="s">
        <v>1304</v>
      </c>
      <c r="F209" s="164" t="s">
        <v>1305</v>
      </c>
      <c r="G209" s="165" t="s">
        <v>222</v>
      </c>
      <c r="H209" s="166">
        <v>4</v>
      </c>
      <c r="I209" s="167"/>
      <c r="J209" s="168">
        <f t="shared" si="40"/>
        <v>0</v>
      </c>
      <c r="K209" s="164" t="s">
        <v>181</v>
      </c>
      <c r="L209" s="169"/>
      <c r="M209" s="170" t="s">
        <v>35</v>
      </c>
      <c r="N209" s="171" t="s">
        <v>47</v>
      </c>
      <c r="O209" s="62"/>
      <c r="P209" s="158">
        <f t="shared" si="41"/>
        <v>0</v>
      </c>
      <c r="Q209" s="158">
        <v>0</v>
      </c>
      <c r="R209" s="158">
        <f t="shared" si="42"/>
        <v>0</v>
      </c>
      <c r="S209" s="158">
        <v>0</v>
      </c>
      <c r="T209" s="159">
        <f t="shared" si="43"/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60" t="s">
        <v>414</v>
      </c>
      <c r="AT209" s="160" t="s">
        <v>198</v>
      </c>
      <c r="AU209" s="160" t="s">
        <v>76</v>
      </c>
      <c r="AY209" s="15" t="s">
        <v>183</v>
      </c>
      <c r="BE209" s="161">
        <f t="shared" si="44"/>
        <v>0</v>
      </c>
      <c r="BF209" s="161">
        <f t="shared" si="45"/>
        <v>0</v>
      </c>
      <c r="BG209" s="161">
        <f t="shared" si="46"/>
        <v>0</v>
      </c>
      <c r="BH209" s="161">
        <f t="shared" si="47"/>
        <v>0</v>
      </c>
      <c r="BI209" s="161">
        <f t="shared" si="48"/>
        <v>0</v>
      </c>
      <c r="BJ209" s="15" t="s">
        <v>84</v>
      </c>
      <c r="BK209" s="161">
        <f t="shared" si="49"/>
        <v>0</v>
      </c>
      <c r="BL209" s="15" t="s">
        <v>414</v>
      </c>
      <c r="BM209" s="160" t="s">
        <v>1306</v>
      </c>
    </row>
    <row r="210" spans="1:65" s="2" customFormat="1" ht="16.5" customHeight="1">
      <c r="A210" s="32"/>
      <c r="B210" s="33"/>
      <c r="C210" s="149" t="s">
        <v>1307</v>
      </c>
      <c r="D210" s="149" t="s">
        <v>177</v>
      </c>
      <c r="E210" s="150" t="s">
        <v>1308</v>
      </c>
      <c r="F210" s="151" t="s">
        <v>1309</v>
      </c>
      <c r="G210" s="152" t="s">
        <v>222</v>
      </c>
      <c r="H210" s="153">
        <v>8</v>
      </c>
      <c r="I210" s="154"/>
      <c r="J210" s="155">
        <f t="shared" si="40"/>
        <v>0</v>
      </c>
      <c r="K210" s="151" t="s">
        <v>181</v>
      </c>
      <c r="L210" s="37"/>
      <c r="M210" s="156" t="s">
        <v>35</v>
      </c>
      <c r="N210" s="157" t="s">
        <v>47</v>
      </c>
      <c r="O210" s="62"/>
      <c r="P210" s="158">
        <f t="shared" si="41"/>
        <v>0</v>
      </c>
      <c r="Q210" s="158">
        <v>0</v>
      </c>
      <c r="R210" s="158">
        <f t="shared" si="42"/>
        <v>0</v>
      </c>
      <c r="S210" s="158">
        <v>0</v>
      </c>
      <c r="T210" s="159">
        <f t="shared" si="43"/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0" t="s">
        <v>280</v>
      </c>
      <c r="AT210" s="160" t="s">
        <v>177</v>
      </c>
      <c r="AU210" s="160" t="s">
        <v>76</v>
      </c>
      <c r="AY210" s="15" t="s">
        <v>183</v>
      </c>
      <c r="BE210" s="161">
        <f t="shared" si="44"/>
        <v>0</v>
      </c>
      <c r="BF210" s="161">
        <f t="shared" si="45"/>
        <v>0</v>
      </c>
      <c r="BG210" s="161">
        <f t="shared" si="46"/>
        <v>0</v>
      </c>
      <c r="BH210" s="161">
        <f t="shared" si="47"/>
        <v>0</v>
      </c>
      <c r="BI210" s="161">
        <f t="shared" si="48"/>
        <v>0</v>
      </c>
      <c r="BJ210" s="15" t="s">
        <v>84</v>
      </c>
      <c r="BK210" s="161">
        <f t="shared" si="49"/>
        <v>0</v>
      </c>
      <c r="BL210" s="15" t="s">
        <v>280</v>
      </c>
      <c r="BM210" s="160" t="s">
        <v>1310</v>
      </c>
    </row>
    <row r="211" spans="1:65" s="2" customFormat="1" ht="24">
      <c r="A211" s="32"/>
      <c r="B211" s="33"/>
      <c r="C211" s="149" t="s">
        <v>395</v>
      </c>
      <c r="D211" s="149" t="s">
        <v>177</v>
      </c>
      <c r="E211" s="150" t="s">
        <v>1311</v>
      </c>
      <c r="F211" s="151" t="s">
        <v>1312</v>
      </c>
      <c r="G211" s="152" t="s">
        <v>222</v>
      </c>
      <c r="H211" s="153">
        <v>1</v>
      </c>
      <c r="I211" s="154"/>
      <c r="J211" s="155">
        <f t="shared" si="40"/>
        <v>0</v>
      </c>
      <c r="K211" s="151" t="s">
        <v>181</v>
      </c>
      <c r="L211" s="37"/>
      <c r="M211" s="156" t="s">
        <v>35</v>
      </c>
      <c r="N211" s="157" t="s">
        <v>47</v>
      </c>
      <c r="O211" s="62"/>
      <c r="P211" s="158">
        <f t="shared" si="41"/>
        <v>0</v>
      </c>
      <c r="Q211" s="158">
        <v>0</v>
      </c>
      <c r="R211" s="158">
        <f t="shared" si="42"/>
        <v>0</v>
      </c>
      <c r="S211" s="158">
        <v>0</v>
      </c>
      <c r="T211" s="159">
        <f t="shared" si="43"/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60" t="s">
        <v>280</v>
      </c>
      <c r="AT211" s="160" t="s">
        <v>177</v>
      </c>
      <c r="AU211" s="160" t="s">
        <v>76</v>
      </c>
      <c r="AY211" s="15" t="s">
        <v>183</v>
      </c>
      <c r="BE211" s="161">
        <f t="shared" si="44"/>
        <v>0</v>
      </c>
      <c r="BF211" s="161">
        <f t="shared" si="45"/>
        <v>0</v>
      </c>
      <c r="BG211" s="161">
        <f t="shared" si="46"/>
        <v>0</v>
      </c>
      <c r="BH211" s="161">
        <f t="shared" si="47"/>
        <v>0</v>
      </c>
      <c r="BI211" s="161">
        <f t="shared" si="48"/>
        <v>0</v>
      </c>
      <c r="BJ211" s="15" t="s">
        <v>84</v>
      </c>
      <c r="BK211" s="161">
        <f t="shared" si="49"/>
        <v>0</v>
      </c>
      <c r="BL211" s="15" t="s">
        <v>280</v>
      </c>
      <c r="BM211" s="160" t="s">
        <v>1313</v>
      </c>
    </row>
    <row r="212" spans="1:65" s="2" customFormat="1" ht="21.75" customHeight="1">
      <c r="A212" s="32"/>
      <c r="B212" s="33"/>
      <c r="C212" s="149" t="s">
        <v>1314</v>
      </c>
      <c r="D212" s="149" t="s">
        <v>177</v>
      </c>
      <c r="E212" s="150" t="s">
        <v>1315</v>
      </c>
      <c r="F212" s="151" t="s">
        <v>1316</v>
      </c>
      <c r="G212" s="152" t="s">
        <v>222</v>
      </c>
      <c r="H212" s="153">
        <v>2</v>
      </c>
      <c r="I212" s="154"/>
      <c r="J212" s="155">
        <f t="shared" si="40"/>
        <v>0</v>
      </c>
      <c r="K212" s="151" t="s">
        <v>181</v>
      </c>
      <c r="L212" s="37"/>
      <c r="M212" s="156" t="s">
        <v>35</v>
      </c>
      <c r="N212" s="157" t="s">
        <v>47</v>
      </c>
      <c r="O212" s="62"/>
      <c r="P212" s="158">
        <f t="shared" si="41"/>
        <v>0</v>
      </c>
      <c r="Q212" s="158">
        <v>0</v>
      </c>
      <c r="R212" s="158">
        <f t="shared" si="42"/>
        <v>0</v>
      </c>
      <c r="S212" s="158">
        <v>0</v>
      </c>
      <c r="T212" s="159">
        <f t="shared" si="43"/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60" t="s">
        <v>280</v>
      </c>
      <c r="AT212" s="160" t="s">
        <v>177</v>
      </c>
      <c r="AU212" s="160" t="s">
        <v>76</v>
      </c>
      <c r="AY212" s="15" t="s">
        <v>183</v>
      </c>
      <c r="BE212" s="161">
        <f t="shared" si="44"/>
        <v>0</v>
      </c>
      <c r="BF212" s="161">
        <f t="shared" si="45"/>
        <v>0</v>
      </c>
      <c r="BG212" s="161">
        <f t="shared" si="46"/>
        <v>0</v>
      </c>
      <c r="BH212" s="161">
        <f t="shared" si="47"/>
        <v>0</v>
      </c>
      <c r="BI212" s="161">
        <f t="shared" si="48"/>
        <v>0</v>
      </c>
      <c r="BJ212" s="15" t="s">
        <v>84</v>
      </c>
      <c r="BK212" s="161">
        <f t="shared" si="49"/>
        <v>0</v>
      </c>
      <c r="BL212" s="15" t="s">
        <v>280</v>
      </c>
      <c r="BM212" s="160" t="s">
        <v>1317</v>
      </c>
    </row>
    <row r="213" spans="1:65" s="2" customFormat="1" ht="33" customHeight="1">
      <c r="A213" s="32"/>
      <c r="B213" s="33"/>
      <c r="C213" s="149" t="s">
        <v>1318</v>
      </c>
      <c r="D213" s="149" t="s">
        <v>177</v>
      </c>
      <c r="E213" s="150" t="s">
        <v>1319</v>
      </c>
      <c r="F213" s="151" t="s">
        <v>1320</v>
      </c>
      <c r="G213" s="152" t="s">
        <v>222</v>
      </c>
      <c r="H213" s="153">
        <v>1</v>
      </c>
      <c r="I213" s="154"/>
      <c r="J213" s="155">
        <f t="shared" si="40"/>
        <v>0</v>
      </c>
      <c r="K213" s="151" t="s">
        <v>181</v>
      </c>
      <c r="L213" s="37"/>
      <c r="M213" s="156" t="s">
        <v>35</v>
      </c>
      <c r="N213" s="157" t="s">
        <v>47</v>
      </c>
      <c r="O213" s="62"/>
      <c r="P213" s="158">
        <f t="shared" si="41"/>
        <v>0</v>
      </c>
      <c r="Q213" s="158">
        <v>0</v>
      </c>
      <c r="R213" s="158">
        <f t="shared" si="42"/>
        <v>0</v>
      </c>
      <c r="S213" s="158">
        <v>0</v>
      </c>
      <c r="T213" s="159">
        <f t="shared" si="43"/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60" t="s">
        <v>280</v>
      </c>
      <c r="AT213" s="160" t="s">
        <v>177</v>
      </c>
      <c r="AU213" s="160" t="s">
        <v>76</v>
      </c>
      <c r="AY213" s="15" t="s">
        <v>183</v>
      </c>
      <c r="BE213" s="161">
        <f t="shared" si="44"/>
        <v>0</v>
      </c>
      <c r="BF213" s="161">
        <f t="shared" si="45"/>
        <v>0</v>
      </c>
      <c r="BG213" s="161">
        <f t="shared" si="46"/>
        <v>0</v>
      </c>
      <c r="BH213" s="161">
        <f t="shared" si="47"/>
        <v>0</v>
      </c>
      <c r="BI213" s="161">
        <f t="shared" si="48"/>
        <v>0</v>
      </c>
      <c r="BJ213" s="15" t="s">
        <v>84</v>
      </c>
      <c r="BK213" s="161">
        <f t="shared" si="49"/>
        <v>0</v>
      </c>
      <c r="BL213" s="15" t="s">
        <v>280</v>
      </c>
      <c r="BM213" s="160" t="s">
        <v>1321</v>
      </c>
    </row>
    <row r="214" spans="1:65" s="2" customFormat="1" ht="24">
      <c r="A214" s="32"/>
      <c r="B214" s="33"/>
      <c r="C214" s="149" t="s">
        <v>1322</v>
      </c>
      <c r="D214" s="149" t="s">
        <v>177</v>
      </c>
      <c r="E214" s="150" t="s">
        <v>1323</v>
      </c>
      <c r="F214" s="151" t="s">
        <v>1324</v>
      </c>
      <c r="G214" s="152" t="s">
        <v>222</v>
      </c>
      <c r="H214" s="153">
        <v>2</v>
      </c>
      <c r="I214" s="154"/>
      <c r="J214" s="155">
        <f t="shared" si="40"/>
        <v>0</v>
      </c>
      <c r="K214" s="151" t="s">
        <v>181</v>
      </c>
      <c r="L214" s="37"/>
      <c r="M214" s="156" t="s">
        <v>35</v>
      </c>
      <c r="N214" s="157" t="s">
        <v>47</v>
      </c>
      <c r="O214" s="62"/>
      <c r="P214" s="158">
        <f t="shared" si="41"/>
        <v>0</v>
      </c>
      <c r="Q214" s="158">
        <v>0</v>
      </c>
      <c r="R214" s="158">
        <f t="shared" si="42"/>
        <v>0</v>
      </c>
      <c r="S214" s="158">
        <v>0</v>
      </c>
      <c r="T214" s="159">
        <f t="shared" si="43"/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60" t="s">
        <v>280</v>
      </c>
      <c r="AT214" s="160" t="s">
        <v>177</v>
      </c>
      <c r="AU214" s="160" t="s">
        <v>76</v>
      </c>
      <c r="AY214" s="15" t="s">
        <v>183</v>
      </c>
      <c r="BE214" s="161">
        <f t="shared" si="44"/>
        <v>0</v>
      </c>
      <c r="BF214" s="161">
        <f t="shared" si="45"/>
        <v>0</v>
      </c>
      <c r="BG214" s="161">
        <f t="shared" si="46"/>
        <v>0</v>
      </c>
      <c r="BH214" s="161">
        <f t="shared" si="47"/>
        <v>0</v>
      </c>
      <c r="BI214" s="161">
        <f t="shared" si="48"/>
        <v>0</v>
      </c>
      <c r="BJ214" s="15" t="s">
        <v>84</v>
      </c>
      <c r="BK214" s="161">
        <f t="shared" si="49"/>
        <v>0</v>
      </c>
      <c r="BL214" s="15" t="s">
        <v>280</v>
      </c>
      <c r="BM214" s="160" t="s">
        <v>1325</v>
      </c>
    </row>
    <row r="215" spans="1:65" s="2" customFormat="1" ht="16.5" customHeight="1">
      <c r="A215" s="32"/>
      <c r="B215" s="33"/>
      <c r="C215" s="149" t="s">
        <v>398</v>
      </c>
      <c r="D215" s="149" t="s">
        <v>177</v>
      </c>
      <c r="E215" s="150" t="s">
        <v>1326</v>
      </c>
      <c r="F215" s="151" t="s">
        <v>1327</v>
      </c>
      <c r="G215" s="152" t="s">
        <v>222</v>
      </c>
      <c r="H215" s="153">
        <v>1</v>
      </c>
      <c r="I215" s="154"/>
      <c r="J215" s="155">
        <f t="shared" si="40"/>
        <v>0</v>
      </c>
      <c r="K215" s="151" t="s">
        <v>181</v>
      </c>
      <c r="L215" s="37"/>
      <c r="M215" s="156" t="s">
        <v>35</v>
      </c>
      <c r="N215" s="157" t="s">
        <v>47</v>
      </c>
      <c r="O215" s="62"/>
      <c r="P215" s="158">
        <f t="shared" si="41"/>
        <v>0</v>
      </c>
      <c r="Q215" s="158">
        <v>0</v>
      </c>
      <c r="R215" s="158">
        <f t="shared" si="42"/>
        <v>0</v>
      </c>
      <c r="S215" s="158">
        <v>0</v>
      </c>
      <c r="T215" s="159">
        <f t="shared" si="43"/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60" t="s">
        <v>280</v>
      </c>
      <c r="AT215" s="160" t="s">
        <v>177</v>
      </c>
      <c r="AU215" s="160" t="s">
        <v>76</v>
      </c>
      <c r="AY215" s="15" t="s">
        <v>183</v>
      </c>
      <c r="BE215" s="161">
        <f t="shared" si="44"/>
        <v>0</v>
      </c>
      <c r="BF215" s="161">
        <f t="shared" si="45"/>
        <v>0</v>
      </c>
      <c r="BG215" s="161">
        <f t="shared" si="46"/>
        <v>0</v>
      </c>
      <c r="BH215" s="161">
        <f t="shared" si="47"/>
        <v>0</v>
      </c>
      <c r="BI215" s="161">
        <f t="shared" si="48"/>
        <v>0</v>
      </c>
      <c r="BJ215" s="15" t="s">
        <v>84</v>
      </c>
      <c r="BK215" s="161">
        <f t="shared" si="49"/>
        <v>0</v>
      </c>
      <c r="BL215" s="15" t="s">
        <v>280</v>
      </c>
      <c r="BM215" s="160" t="s">
        <v>1328</v>
      </c>
    </row>
    <row r="216" spans="1:65" s="2" customFormat="1" ht="16.5" customHeight="1">
      <c r="A216" s="32"/>
      <c r="B216" s="33"/>
      <c r="C216" s="149" t="s">
        <v>1329</v>
      </c>
      <c r="D216" s="149" t="s">
        <v>177</v>
      </c>
      <c r="E216" s="150" t="s">
        <v>1330</v>
      </c>
      <c r="F216" s="151" t="s">
        <v>1331</v>
      </c>
      <c r="G216" s="152" t="s">
        <v>222</v>
      </c>
      <c r="H216" s="153">
        <v>1</v>
      </c>
      <c r="I216" s="154"/>
      <c r="J216" s="155">
        <f t="shared" si="40"/>
        <v>0</v>
      </c>
      <c r="K216" s="151" t="s">
        <v>181</v>
      </c>
      <c r="L216" s="37"/>
      <c r="M216" s="177" t="s">
        <v>35</v>
      </c>
      <c r="N216" s="178" t="s">
        <v>47</v>
      </c>
      <c r="O216" s="179"/>
      <c r="P216" s="180">
        <f t="shared" si="41"/>
        <v>0</v>
      </c>
      <c r="Q216" s="180">
        <v>0</v>
      </c>
      <c r="R216" s="180">
        <f t="shared" si="42"/>
        <v>0</v>
      </c>
      <c r="S216" s="180">
        <v>0</v>
      </c>
      <c r="T216" s="181">
        <f t="shared" si="43"/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60" t="s">
        <v>280</v>
      </c>
      <c r="AT216" s="160" t="s">
        <v>177</v>
      </c>
      <c r="AU216" s="160" t="s">
        <v>76</v>
      </c>
      <c r="AY216" s="15" t="s">
        <v>183</v>
      </c>
      <c r="BE216" s="161">
        <f t="shared" si="44"/>
        <v>0</v>
      </c>
      <c r="BF216" s="161">
        <f t="shared" si="45"/>
        <v>0</v>
      </c>
      <c r="BG216" s="161">
        <f t="shared" si="46"/>
        <v>0</v>
      </c>
      <c r="BH216" s="161">
        <f t="shared" si="47"/>
        <v>0</v>
      </c>
      <c r="BI216" s="161">
        <f t="shared" si="48"/>
        <v>0</v>
      </c>
      <c r="BJ216" s="15" t="s">
        <v>84</v>
      </c>
      <c r="BK216" s="161">
        <f t="shared" si="49"/>
        <v>0</v>
      </c>
      <c r="BL216" s="15" t="s">
        <v>280</v>
      </c>
      <c r="BM216" s="160" t="s">
        <v>1332</v>
      </c>
    </row>
    <row r="217" spans="1:65" s="2" customFormat="1" ht="6.95" customHeight="1">
      <c r="A217" s="32"/>
      <c r="B217" s="45"/>
      <c r="C217" s="46"/>
      <c r="D217" s="46"/>
      <c r="E217" s="46"/>
      <c r="F217" s="46"/>
      <c r="G217" s="46"/>
      <c r="H217" s="46"/>
      <c r="I217" s="46"/>
      <c r="J217" s="46"/>
      <c r="K217" s="46"/>
      <c r="L217" s="37"/>
      <c r="M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</row>
  </sheetData>
  <sheetProtection algorithmName="SHA-512" hashValue="mmrIzfNl+ru260Hf/UpKXUZc84PLEGIbIgt9JGcTnALM1s44RPfmIJhb25skHwa0JpdkGQjsbBK/gbN9Xx9c9w==" saltValue="uJin6Eb3VfIHDZrVfPcbA6wHJcf7SiAa2IpflWo6UQGJ70u9rQIKUcwh9GpcgmlwRt4mmB3XgIShaW3ffPf6ZQ==" spinCount="100000" sheet="1" objects="1" scenarios="1" formatColumns="0" formatRows="0" autoFilter="0"/>
  <autoFilter ref="C84:K216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5" t="s">
        <v>154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customHeight="1">
      <c r="B4" s="18"/>
      <c r="D4" s="108" t="s">
        <v>157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44" t="str">
        <f>'Rekapitulace stavby'!K6</f>
        <v>Oprava kolejí a výhybek v žst. Volyně.</v>
      </c>
      <c r="F7" s="345"/>
      <c r="G7" s="345"/>
      <c r="H7" s="345"/>
      <c r="L7" s="18"/>
    </row>
    <row r="8" spans="1:46" s="1" customFormat="1" ht="12" customHeight="1">
      <c r="B8" s="18"/>
      <c r="D8" s="110" t="s">
        <v>158</v>
      </c>
      <c r="L8" s="18"/>
    </row>
    <row r="9" spans="1:46" s="2" customFormat="1" ht="16.5" customHeight="1">
      <c r="A9" s="32"/>
      <c r="B9" s="37"/>
      <c r="C9" s="32"/>
      <c r="D9" s="32"/>
      <c r="E9" s="344" t="s">
        <v>963</v>
      </c>
      <c r="F9" s="347"/>
      <c r="G9" s="347"/>
      <c r="H9" s="347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326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46" t="s">
        <v>1333</v>
      </c>
      <c r="F11" s="347"/>
      <c r="G11" s="347"/>
      <c r="H11" s="347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21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22</v>
      </c>
      <c r="E14" s="32"/>
      <c r="F14" s="101" t="s">
        <v>965</v>
      </c>
      <c r="G14" s="32"/>
      <c r="H14" s="32"/>
      <c r="I14" s="110" t="s">
        <v>24</v>
      </c>
      <c r="J14" s="112" t="str">
        <f>'Rekapitulace stavby'!AN8</f>
        <v>18. 2. 2021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26</v>
      </c>
      <c r="E16" s="32"/>
      <c r="F16" s="32"/>
      <c r="G16" s="32"/>
      <c r="H16" s="32"/>
      <c r="I16" s="110" t="s">
        <v>27</v>
      </c>
      <c r="J16" s="101" t="s">
        <v>35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36</v>
      </c>
      <c r="F17" s="32"/>
      <c r="G17" s="32"/>
      <c r="H17" s="32"/>
      <c r="I17" s="110" t="s">
        <v>30</v>
      </c>
      <c r="J17" s="101" t="s">
        <v>35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32</v>
      </c>
      <c r="E19" s="32"/>
      <c r="F19" s="32"/>
      <c r="G19" s="32"/>
      <c r="H19" s="32"/>
      <c r="I19" s="110" t="s">
        <v>27</v>
      </c>
      <c r="J19" s="28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8" t="str">
        <f>'Rekapitulace stavby'!E14</f>
        <v>Vyplň údaj</v>
      </c>
      <c r="F20" s="349"/>
      <c r="G20" s="349"/>
      <c r="H20" s="349"/>
      <c r="I20" s="110" t="s">
        <v>30</v>
      </c>
      <c r="J20" s="28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34</v>
      </c>
      <c r="E22" s="32"/>
      <c r="F22" s="32"/>
      <c r="G22" s="32"/>
      <c r="H22" s="32"/>
      <c r="I22" s="110" t="s">
        <v>27</v>
      </c>
      <c r="J22" s="101" t="s">
        <v>35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36</v>
      </c>
      <c r="F23" s="32"/>
      <c r="G23" s="32"/>
      <c r="H23" s="32"/>
      <c r="I23" s="110" t="s">
        <v>30</v>
      </c>
      <c r="J23" s="101" t="s">
        <v>35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38</v>
      </c>
      <c r="E25" s="32"/>
      <c r="F25" s="32"/>
      <c r="G25" s="32"/>
      <c r="H25" s="32"/>
      <c r="I25" s="110" t="s">
        <v>27</v>
      </c>
      <c r="J25" s="101" t="s">
        <v>35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39</v>
      </c>
      <c r="F26" s="32"/>
      <c r="G26" s="32"/>
      <c r="H26" s="32"/>
      <c r="I26" s="110" t="s">
        <v>30</v>
      </c>
      <c r="J26" s="101" t="s">
        <v>35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40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50" t="s">
        <v>35</v>
      </c>
      <c r="F29" s="350"/>
      <c r="G29" s="350"/>
      <c r="H29" s="350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42</v>
      </c>
      <c r="E32" s="32"/>
      <c r="F32" s="32"/>
      <c r="G32" s="32"/>
      <c r="H32" s="32"/>
      <c r="I32" s="32"/>
      <c r="J32" s="118">
        <f>ROUND(J85,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44</v>
      </c>
      <c r="G34" s="32"/>
      <c r="H34" s="32"/>
      <c r="I34" s="119" t="s">
        <v>43</v>
      </c>
      <c r="J34" s="119" t="s">
        <v>45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46</v>
      </c>
      <c r="E35" s="110" t="s">
        <v>47</v>
      </c>
      <c r="F35" s="121">
        <f>ROUND((SUM(BE85:BE118)),  2)</f>
        <v>0</v>
      </c>
      <c r="G35" s="32"/>
      <c r="H35" s="32"/>
      <c r="I35" s="122">
        <v>0.21</v>
      </c>
      <c r="J35" s="121">
        <f>ROUND(((SUM(BE85:BE118))*I35),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48</v>
      </c>
      <c r="F36" s="121">
        <f>ROUND((SUM(BF85:BF118)),  2)</f>
        <v>0</v>
      </c>
      <c r="G36" s="32"/>
      <c r="H36" s="32"/>
      <c r="I36" s="122">
        <v>0.15</v>
      </c>
      <c r="J36" s="121">
        <f>ROUND(((SUM(BF85:BF118))*I36),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49</v>
      </c>
      <c r="F37" s="121">
        <f>ROUND((SUM(BG85:BG118)),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50</v>
      </c>
      <c r="F38" s="121">
        <f>ROUND((SUM(BH85:BH118)),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51</v>
      </c>
      <c r="F39" s="121">
        <f>ROUND((SUM(BI85:BI118)),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52</v>
      </c>
      <c r="E41" s="125"/>
      <c r="F41" s="125"/>
      <c r="G41" s="126" t="s">
        <v>53</v>
      </c>
      <c r="H41" s="127" t="s">
        <v>54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160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51" t="str">
        <f>E7</f>
        <v>Oprava kolejí a výhybek v žst. Volyně.</v>
      </c>
      <c r="F50" s="352"/>
      <c r="G50" s="352"/>
      <c r="H50" s="352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158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51" t="s">
        <v>963</v>
      </c>
      <c r="F52" s="353"/>
      <c r="G52" s="353"/>
      <c r="H52" s="353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326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307" t="str">
        <f>E11</f>
        <v>SO 18.2 - Zemní práce</v>
      </c>
      <c r="F54" s="353"/>
      <c r="G54" s="353"/>
      <c r="H54" s="353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22</v>
      </c>
      <c r="D56" s="34"/>
      <c r="E56" s="34"/>
      <c r="F56" s="25" t="str">
        <f>F14</f>
        <v>žst. Volyně</v>
      </c>
      <c r="G56" s="34"/>
      <c r="H56" s="34"/>
      <c r="I56" s="27" t="s">
        <v>24</v>
      </c>
      <c r="J56" s="57" t="str">
        <f>IF(J14="","",J14)</f>
        <v>18. 2. 2021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26</v>
      </c>
      <c r="D58" s="34"/>
      <c r="E58" s="34"/>
      <c r="F58" s="25" t="str">
        <f>E17</f>
        <v xml:space="preserve"> </v>
      </c>
      <c r="G58" s="34"/>
      <c r="H58" s="34"/>
      <c r="I58" s="27" t="s">
        <v>34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>
      <c r="A59" s="32"/>
      <c r="B59" s="33"/>
      <c r="C59" s="27" t="s">
        <v>32</v>
      </c>
      <c r="D59" s="34"/>
      <c r="E59" s="34"/>
      <c r="F59" s="25" t="str">
        <f>IF(E20="","",E20)</f>
        <v>Vyplň údaj</v>
      </c>
      <c r="G59" s="34"/>
      <c r="H59" s="34"/>
      <c r="I59" s="27" t="s">
        <v>38</v>
      </c>
      <c r="J59" s="30" t="str">
        <f>E26</f>
        <v>Libor Brabenec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161</v>
      </c>
      <c r="D61" s="135"/>
      <c r="E61" s="135"/>
      <c r="F61" s="135"/>
      <c r="G61" s="135"/>
      <c r="H61" s="135"/>
      <c r="I61" s="135"/>
      <c r="J61" s="136" t="s">
        <v>162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74</v>
      </c>
      <c r="D63" s="34"/>
      <c r="E63" s="34"/>
      <c r="F63" s="34"/>
      <c r="G63" s="34"/>
      <c r="H63" s="34"/>
      <c r="I63" s="34"/>
      <c r="J63" s="75">
        <f>J85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163</v>
      </c>
    </row>
    <row r="64" spans="1:47" s="2" customFormat="1" ht="21.75" customHeight="1">
      <c r="A64" s="32"/>
      <c r="B64" s="33"/>
      <c r="C64" s="34"/>
      <c r="D64" s="34"/>
      <c r="E64" s="34"/>
      <c r="F64" s="34"/>
      <c r="G64" s="34"/>
      <c r="H64" s="34"/>
      <c r="I64" s="34"/>
      <c r="J64" s="34"/>
      <c r="K64" s="34"/>
      <c r="L64" s="111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pans="1:31" s="2" customFormat="1" ht="6.95" customHeight="1">
      <c r="A65" s="32"/>
      <c r="B65" s="45"/>
      <c r="C65" s="46"/>
      <c r="D65" s="46"/>
      <c r="E65" s="46"/>
      <c r="F65" s="46"/>
      <c r="G65" s="46"/>
      <c r="H65" s="46"/>
      <c r="I65" s="46"/>
      <c r="J65" s="46"/>
      <c r="K65" s="46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9" spans="1:31" s="2" customFormat="1" ht="6.95" customHeight="1">
      <c r="A69" s="32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24.95" customHeight="1">
      <c r="A70" s="32"/>
      <c r="B70" s="33"/>
      <c r="C70" s="21" t="s">
        <v>164</v>
      </c>
      <c r="D70" s="34"/>
      <c r="E70" s="34"/>
      <c r="F70" s="34"/>
      <c r="G70" s="34"/>
      <c r="H70" s="34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6.95" customHeight="1">
      <c r="A71" s="32"/>
      <c r="B71" s="33"/>
      <c r="C71" s="34"/>
      <c r="D71" s="34"/>
      <c r="E71" s="34"/>
      <c r="F71" s="34"/>
      <c r="G71" s="34"/>
      <c r="H71" s="34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2" customHeight="1">
      <c r="A72" s="32"/>
      <c r="B72" s="33"/>
      <c r="C72" s="27" t="s">
        <v>16</v>
      </c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6.5" customHeight="1">
      <c r="A73" s="32"/>
      <c r="B73" s="33"/>
      <c r="C73" s="34"/>
      <c r="D73" s="34"/>
      <c r="E73" s="351" t="str">
        <f>E7</f>
        <v>Oprava kolejí a výhybek v žst. Volyně.</v>
      </c>
      <c r="F73" s="352"/>
      <c r="G73" s="352"/>
      <c r="H73" s="352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1" customFormat="1" ht="12" customHeight="1">
      <c r="B74" s="19"/>
      <c r="C74" s="27" t="s">
        <v>158</v>
      </c>
      <c r="D74" s="20"/>
      <c r="E74" s="20"/>
      <c r="F74" s="20"/>
      <c r="G74" s="20"/>
      <c r="H74" s="20"/>
      <c r="I74" s="20"/>
      <c r="J74" s="20"/>
      <c r="K74" s="20"/>
      <c r="L74" s="18"/>
    </row>
    <row r="75" spans="1:31" s="2" customFormat="1" ht="16.5" customHeight="1">
      <c r="A75" s="32"/>
      <c r="B75" s="33"/>
      <c r="C75" s="34"/>
      <c r="D75" s="34"/>
      <c r="E75" s="351" t="s">
        <v>963</v>
      </c>
      <c r="F75" s="353"/>
      <c r="G75" s="353"/>
      <c r="H75" s="353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326</v>
      </c>
      <c r="D76" s="34"/>
      <c r="E76" s="34"/>
      <c r="F76" s="34"/>
      <c r="G76" s="34"/>
      <c r="H76" s="34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6.5" customHeight="1">
      <c r="A77" s="32"/>
      <c r="B77" s="33"/>
      <c r="C77" s="34"/>
      <c r="D77" s="34"/>
      <c r="E77" s="307" t="str">
        <f>E11</f>
        <v>SO 18.2 - Zemní práce</v>
      </c>
      <c r="F77" s="353"/>
      <c r="G77" s="353"/>
      <c r="H77" s="353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22</v>
      </c>
      <c r="D79" s="34"/>
      <c r="E79" s="34"/>
      <c r="F79" s="25" t="str">
        <f>F14</f>
        <v>žst. Volyně</v>
      </c>
      <c r="G79" s="34"/>
      <c r="H79" s="34"/>
      <c r="I79" s="27" t="s">
        <v>24</v>
      </c>
      <c r="J79" s="57" t="str">
        <f>IF(J14="","",J14)</f>
        <v>18. 2. 2021</v>
      </c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5.2" customHeight="1">
      <c r="A81" s="32"/>
      <c r="B81" s="33"/>
      <c r="C81" s="27" t="s">
        <v>26</v>
      </c>
      <c r="D81" s="34"/>
      <c r="E81" s="34"/>
      <c r="F81" s="25" t="str">
        <f>E17</f>
        <v xml:space="preserve"> </v>
      </c>
      <c r="G81" s="34"/>
      <c r="H81" s="34"/>
      <c r="I81" s="27" t="s">
        <v>34</v>
      </c>
      <c r="J81" s="30" t="str">
        <f>E23</f>
        <v xml:space="preserve"> </v>
      </c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>
      <c r="A82" s="32"/>
      <c r="B82" s="33"/>
      <c r="C82" s="27" t="s">
        <v>32</v>
      </c>
      <c r="D82" s="34"/>
      <c r="E82" s="34"/>
      <c r="F82" s="25" t="str">
        <f>IF(E20="","",E20)</f>
        <v>Vyplň údaj</v>
      </c>
      <c r="G82" s="34"/>
      <c r="H82" s="34"/>
      <c r="I82" s="27" t="s">
        <v>38</v>
      </c>
      <c r="J82" s="30" t="str">
        <f>E26</f>
        <v>Libor Brabenec</v>
      </c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0.3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9" customFormat="1" ht="29.25" customHeight="1">
      <c r="A84" s="138"/>
      <c r="B84" s="139"/>
      <c r="C84" s="140" t="s">
        <v>165</v>
      </c>
      <c r="D84" s="141" t="s">
        <v>61</v>
      </c>
      <c r="E84" s="141" t="s">
        <v>57</v>
      </c>
      <c r="F84" s="141" t="s">
        <v>58</v>
      </c>
      <c r="G84" s="141" t="s">
        <v>166</v>
      </c>
      <c r="H84" s="141" t="s">
        <v>167</v>
      </c>
      <c r="I84" s="141" t="s">
        <v>168</v>
      </c>
      <c r="J84" s="141" t="s">
        <v>162</v>
      </c>
      <c r="K84" s="142" t="s">
        <v>169</v>
      </c>
      <c r="L84" s="143"/>
      <c r="M84" s="66" t="s">
        <v>35</v>
      </c>
      <c r="N84" s="67" t="s">
        <v>46</v>
      </c>
      <c r="O84" s="67" t="s">
        <v>170</v>
      </c>
      <c r="P84" s="67" t="s">
        <v>171</v>
      </c>
      <c r="Q84" s="67" t="s">
        <v>172</v>
      </c>
      <c r="R84" s="67" t="s">
        <v>173</v>
      </c>
      <c r="S84" s="67" t="s">
        <v>174</v>
      </c>
      <c r="T84" s="68" t="s">
        <v>175</v>
      </c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8"/>
    </row>
    <row r="85" spans="1:65" s="2" customFormat="1" ht="22.9" customHeight="1">
      <c r="A85" s="32"/>
      <c r="B85" s="33"/>
      <c r="C85" s="73" t="s">
        <v>176</v>
      </c>
      <c r="D85" s="34"/>
      <c r="E85" s="34"/>
      <c r="F85" s="34"/>
      <c r="G85" s="34"/>
      <c r="H85" s="34"/>
      <c r="I85" s="34"/>
      <c r="J85" s="144">
        <f>BK85</f>
        <v>0</v>
      </c>
      <c r="K85" s="34"/>
      <c r="L85" s="37"/>
      <c r="M85" s="69"/>
      <c r="N85" s="145"/>
      <c r="O85" s="70"/>
      <c r="P85" s="146">
        <f>SUM(P86:P118)</f>
        <v>0</v>
      </c>
      <c r="Q85" s="70"/>
      <c r="R85" s="146">
        <f>SUM(R86:R118)</f>
        <v>36.574220000000004</v>
      </c>
      <c r="S85" s="70"/>
      <c r="T85" s="147">
        <f>SUM(T86:T118)</f>
        <v>30.150000000000002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5" t="s">
        <v>75</v>
      </c>
      <c r="AU85" s="15" t="s">
        <v>163</v>
      </c>
      <c r="BK85" s="148">
        <f>SUM(BK86:BK118)</f>
        <v>0</v>
      </c>
    </row>
    <row r="86" spans="1:65" s="2" customFormat="1" ht="16.5" customHeight="1">
      <c r="A86" s="32"/>
      <c r="B86" s="33"/>
      <c r="C86" s="149" t="s">
        <v>84</v>
      </c>
      <c r="D86" s="149" t="s">
        <v>177</v>
      </c>
      <c r="E86" s="150" t="s">
        <v>1334</v>
      </c>
      <c r="F86" s="151" t="s">
        <v>1335</v>
      </c>
      <c r="G86" s="152" t="s">
        <v>180</v>
      </c>
      <c r="H86" s="153">
        <v>100</v>
      </c>
      <c r="I86" s="154"/>
      <c r="J86" s="155">
        <f t="shared" ref="J86:J118" si="0">ROUND(I86*H86,2)</f>
        <v>0</v>
      </c>
      <c r="K86" s="151" t="s">
        <v>766</v>
      </c>
      <c r="L86" s="37"/>
      <c r="M86" s="156" t="s">
        <v>35</v>
      </c>
      <c r="N86" s="157" t="s">
        <v>47</v>
      </c>
      <c r="O86" s="62"/>
      <c r="P86" s="158">
        <f t="shared" ref="P86:P118" si="1">O86*H86</f>
        <v>0</v>
      </c>
      <c r="Q86" s="158">
        <v>0</v>
      </c>
      <c r="R86" s="158">
        <f t="shared" ref="R86:R118" si="2">Q86*H86</f>
        <v>0</v>
      </c>
      <c r="S86" s="158">
        <v>0</v>
      </c>
      <c r="T86" s="159">
        <f t="shared" ref="T86:T118" si="3"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0" t="s">
        <v>182</v>
      </c>
      <c r="AT86" s="160" t="s">
        <v>177</v>
      </c>
      <c r="AU86" s="160" t="s">
        <v>76</v>
      </c>
      <c r="AY86" s="15" t="s">
        <v>183</v>
      </c>
      <c r="BE86" s="161">
        <f t="shared" ref="BE86:BE118" si="4">IF(N86="základní",J86,0)</f>
        <v>0</v>
      </c>
      <c r="BF86" s="161">
        <f t="shared" ref="BF86:BF118" si="5">IF(N86="snížená",J86,0)</f>
        <v>0</v>
      </c>
      <c r="BG86" s="161">
        <f t="shared" ref="BG86:BG118" si="6">IF(N86="zákl. přenesená",J86,0)</f>
        <v>0</v>
      </c>
      <c r="BH86" s="161">
        <f t="shared" ref="BH86:BH118" si="7">IF(N86="sníž. přenesená",J86,0)</f>
        <v>0</v>
      </c>
      <c r="BI86" s="161">
        <f t="shared" ref="BI86:BI118" si="8">IF(N86="nulová",J86,0)</f>
        <v>0</v>
      </c>
      <c r="BJ86" s="15" t="s">
        <v>84</v>
      </c>
      <c r="BK86" s="161">
        <f t="shared" ref="BK86:BK118" si="9">ROUND(I86*H86,2)</f>
        <v>0</v>
      </c>
      <c r="BL86" s="15" t="s">
        <v>182</v>
      </c>
      <c r="BM86" s="160" t="s">
        <v>1336</v>
      </c>
    </row>
    <row r="87" spans="1:65" s="2" customFormat="1" ht="16.5" customHeight="1">
      <c r="A87" s="32"/>
      <c r="B87" s="33"/>
      <c r="C87" s="149" t="s">
        <v>86</v>
      </c>
      <c r="D87" s="149" t="s">
        <v>177</v>
      </c>
      <c r="E87" s="150" t="s">
        <v>1337</v>
      </c>
      <c r="F87" s="151" t="s">
        <v>1338</v>
      </c>
      <c r="G87" s="152" t="s">
        <v>180</v>
      </c>
      <c r="H87" s="153">
        <v>50</v>
      </c>
      <c r="I87" s="154"/>
      <c r="J87" s="155">
        <f t="shared" si="0"/>
        <v>0</v>
      </c>
      <c r="K87" s="151" t="s">
        <v>766</v>
      </c>
      <c r="L87" s="37"/>
      <c r="M87" s="156" t="s">
        <v>35</v>
      </c>
      <c r="N87" s="157" t="s">
        <v>47</v>
      </c>
      <c r="O87" s="62"/>
      <c r="P87" s="158">
        <f t="shared" si="1"/>
        <v>0</v>
      </c>
      <c r="Q87" s="158">
        <v>0</v>
      </c>
      <c r="R87" s="158">
        <f t="shared" si="2"/>
        <v>0</v>
      </c>
      <c r="S87" s="158">
        <v>0.29499999999999998</v>
      </c>
      <c r="T87" s="159">
        <f t="shared" si="3"/>
        <v>14.75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0" t="s">
        <v>182</v>
      </c>
      <c r="AT87" s="160" t="s">
        <v>177</v>
      </c>
      <c r="AU87" s="160" t="s">
        <v>76</v>
      </c>
      <c r="AY87" s="15" t="s">
        <v>183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15" t="s">
        <v>84</v>
      </c>
      <c r="BK87" s="161">
        <f t="shared" si="9"/>
        <v>0</v>
      </c>
      <c r="BL87" s="15" t="s">
        <v>182</v>
      </c>
      <c r="BM87" s="160" t="s">
        <v>1339</v>
      </c>
    </row>
    <row r="88" spans="1:65" s="2" customFormat="1" ht="16.5" customHeight="1">
      <c r="A88" s="32"/>
      <c r="B88" s="33"/>
      <c r="C88" s="149" t="s">
        <v>186</v>
      </c>
      <c r="D88" s="149" t="s">
        <v>177</v>
      </c>
      <c r="E88" s="150" t="s">
        <v>1340</v>
      </c>
      <c r="F88" s="151" t="s">
        <v>1341</v>
      </c>
      <c r="G88" s="152" t="s">
        <v>189</v>
      </c>
      <c r="H88" s="153">
        <v>7</v>
      </c>
      <c r="I88" s="154"/>
      <c r="J88" s="155">
        <f t="shared" si="0"/>
        <v>0</v>
      </c>
      <c r="K88" s="151" t="s">
        <v>766</v>
      </c>
      <c r="L88" s="37"/>
      <c r="M88" s="156" t="s">
        <v>35</v>
      </c>
      <c r="N88" s="157" t="s">
        <v>47</v>
      </c>
      <c r="O88" s="62"/>
      <c r="P88" s="158">
        <f t="shared" si="1"/>
        <v>0</v>
      </c>
      <c r="Q88" s="158">
        <v>0</v>
      </c>
      <c r="R88" s="158">
        <f t="shared" si="2"/>
        <v>0</v>
      </c>
      <c r="S88" s="158">
        <v>2.2000000000000002</v>
      </c>
      <c r="T88" s="159">
        <f t="shared" si="3"/>
        <v>15.400000000000002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0" t="s">
        <v>182</v>
      </c>
      <c r="AT88" s="160" t="s">
        <v>177</v>
      </c>
      <c r="AU88" s="160" t="s">
        <v>76</v>
      </c>
      <c r="AY88" s="15" t="s">
        <v>183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15" t="s">
        <v>84</v>
      </c>
      <c r="BK88" s="161">
        <f t="shared" si="9"/>
        <v>0</v>
      </c>
      <c r="BL88" s="15" t="s">
        <v>182</v>
      </c>
      <c r="BM88" s="160" t="s">
        <v>1342</v>
      </c>
    </row>
    <row r="89" spans="1:65" s="2" customFormat="1" ht="16.5" customHeight="1">
      <c r="A89" s="32"/>
      <c r="B89" s="33"/>
      <c r="C89" s="149" t="s">
        <v>182</v>
      </c>
      <c r="D89" s="149" t="s">
        <v>177</v>
      </c>
      <c r="E89" s="150" t="s">
        <v>1343</v>
      </c>
      <c r="F89" s="151" t="s">
        <v>1344</v>
      </c>
      <c r="G89" s="152" t="s">
        <v>740</v>
      </c>
      <c r="H89" s="153">
        <v>5</v>
      </c>
      <c r="I89" s="154"/>
      <c r="J89" s="155">
        <f t="shared" si="0"/>
        <v>0</v>
      </c>
      <c r="K89" s="151" t="s">
        <v>766</v>
      </c>
      <c r="L89" s="37"/>
      <c r="M89" s="156" t="s">
        <v>35</v>
      </c>
      <c r="N89" s="157" t="s">
        <v>47</v>
      </c>
      <c r="O89" s="62"/>
      <c r="P89" s="158">
        <f t="shared" si="1"/>
        <v>0</v>
      </c>
      <c r="Q89" s="158">
        <v>0</v>
      </c>
      <c r="R89" s="158">
        <f t="shared" si="2"/>
        <v>0</v>
      </c>
      <c r="S89" s="158">
        <v>0</v>
      </c>
      <c r="T89" s="159">
        <f t="shared" si="3"/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0" t="s">
        <v>182</v>
      </c>
      <c r="AT89" s="160" t="s">
        <v>177</v>
      </c>
      <c r="AU89" s="160" t="s">
        <v>76</v>
      </c>
      <c r="AY89" s="15" t="s">
        <v>183</v>
      </c>
      <c r="BE89" s="161">
        <f t="shared" si="4"/>
        <v>0</v>
      </c>
      <c r="BF89" s="161">
        <f t="shared" si="5"/>
        <v>0</v>
      </c>
      <c r="BG89" s="161">
        <f t="shared" si="6"/>
        <v>0</v>
      </c>
      <c r="BH89" s="161">
        <f t="shared" si="7"/>
        <v>0</v>
      </c>
      <c r="BI89" s="161">
        <f t="shared" si="8"/>
        <v>0</v>
      </c>
      <c r="BJ89" s="15" t="s">
        <v>84</v>
      </c>
      <c r="BK89" s="161">
        <f t="shared" si="9"/>
        <v>0</v>
      </c>
      <c r="BL89" s="15" t="s">
        <v>182</v>
      </c>
      <c r="BM89" s="160" t="s">
        <v>1345</v>
      </c>
    </row>
    <row r="90" spans="1:65" s="2" customFormat="1" ht="16.5" customHeight="1">
      <c r="A90" s="32"/>
      <c r="B90" s="33"/>
      <c r="C90" s="149" t="s">
        <v>194</v>
      </c>
      <c r="D90" s="149" t="s">
        <v>177</v>
      </c>
      <c r="E90" s="150" t="s">
        <v>1346</v>
      </c>
      <c r="F90" s="151" t="s">
        <v>1347</v>
      </c>
      <c r="G90" s="152" t="s">
        <v>217</v>
      </c>
      <c r="H90" s="153">
        <v>650</v>
      </c>
      <c r="I90" s="154"/>
      <c r="J90" s="155">
        <f t="shared" si="0"/>
        <v>0</v>
      </c>
      <c r="K90" s="151" t="s">
        <v>766</v>
      </c>
      <c r="L90" s="37"/>
      <c r="M90" s="156" t="s">
        <v>35</v>
      </c>
      <c r="N90" s="157" t="s">
        <v>47</v>
      </c>
      <c r="O90" s="62"/>
      <c r="P90" s="158">
        <f t="shared" si="1"/>
        <v>0</v>
      </c>
      <c r="Q90" s="158">
        <v>0</v>
      </c>
      <c r="R90" s="158">
        <f t="shared" si="2"/>
        <v>0</v>
      </c>
      <c r="S90" s="158">
        <v>0</v>
      </c>
      <c r="T90" s="159">
        <f t="shared" si="3"/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0" t="s">
        <v>182</v>
      </c>
      <c r="AT90" s="160" t="s">
        <v>177</v>
      </c>
      <c r="AU90" s="160" t="s">
        <v>76</v>
      </c>
      <c r="AY90" s="15" t="s">
        <v>183</v>
      </c>
      <c r="BE90" s="161">
        <f t="shared" si="4"/>
        <v>0</v>
      </c>
      <c r="BF90" s="161">
        <f t="shared" si="5"/>
        <v>0</v>
      </c>
      <c r="BG90" s="161">
        <f t="shared" si="6"/>
        <v>0</v>
      </c>
      <c r="BH90" s="161">
        <f t="shared" si="7"/>
        <v>0</v>
      </c>
      <c r="BI90" s="161">
        <f t="shared" si="8"/>
        <v>0</v>
      </c>
      <c r="BJ90" s="15" t="s">
        <v>84</v>
      </c>
      <c r="BK90" s="161">
        <f t="shared" si="9"/>
        <v>0</v>
      </c>
      <c r="BL90" s="15" t="s">
        <v>182</v>
      </c>
      <c r="BM90" s="160" t="s">
        <v>1348</v>
      </c>
    </row>
    <row r="91" spans="1:65" s="2" customFormat="1" ht="16.5" customHeight="1">
      <c r="A91" s="32"/>
      <c r="B91" s="33"/>
      <c r="C91" s="149" t="s">
        <v>190</v>
      </c>
      <c r="D91" s="149" t="s">
        <v>177</v>
      </c>
      <c r="E91" s="150" t="s">
        <v>1349</v>
      </c>
      <c r="F91" s="151" t="s">
        <v>1350</v>
      </c>
      <c r="G91" s="152" t="s">
        <v>189</v>
      </c>
      <c r="H91" s="153">
        <v>10</v>
      </c>
      <c r="I91" s="154"/>
      <c r="J91" s="155">
        <f t="shared" si="0"/>
        <v>0</v>
      </c>
      <c r="K91" s="151" t="s">
        <v>766</v>
      </c>
      <c r="L91" s="37"/>
      <c r="M91" s="156" t="s">
        <v>35</v>
      </c>
      <c r="N91" s="157" t="s">
        <v>47</v>
      </c>
      <c r="O91" s="62"/>
      <c r="P91" s="158">
        <f t="shared" si="1"/>
        <v>0</v>
      </c>
      <c r="Q91" s="158">
        <v>0</v>
      </c>
      <c r="R91" s="158">
        <f t="shared" si="2"/>
        <v>0</v>
      </c>
      <c r="S91" s="158">
        <v>0</v>
      </c>
      <c r="T91" s="159">
        <f t="shared" si="3"/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0" t="s">
        <v>182</v>
      </c>
      <c r="AT91" s="160" t="s">
        <v>177</v>
      </c>
      <c r="AU91" s="160" t="s">
        <v>76</v>
      </c>
      <c r="AY91" s="15" t="s">
        <v>183</v>
      </c>
      <c r="BE91" s="161">
        <f t="shared" si="4"/>
        <v>0</v>
      </c>
      <c r="BF91" s="161">
        <f t="shared" si="5"/>
        <v>0</v>
      </c>
      <c r="BG91" s="161">
        <f t="shared" si="6"/>
        <v>0</v>
      </c>
      <c r="BH91" s="161">
        <f t="shared" si="7"/>
        <v>0</v>
      </c>
      <c r="BI91" s="161">
        <f t="shared" si="8"/>
        <v>0</v>
      </c>
      <c r="BJ91" s="15" t="s">
        <v>84</v>
      </c>
      <c r="BK91" s="161">
        <f t="shared" si="9"/>
        <v>0</v>
      </c>
      <c r="BL91" s="15" t="s">
        <v>182</v>
      </c>
      <c r="BM91" s="160" t="s">
        <v>1351</v>
      </c>
    </row>
    <row r="92" spans="1:65" s="2" customFormat="1" ht="16.5" customHeight="1">
      <c r="A92" s="32"/>
      <c r="B92" s="33"/>
      <c r="C92" s="149" t="s">
        <v>202</v>
      </c>
      <c r="D92" s="149" t="s">
        <v>177</v>
      </c>
      <c r="E92" s="150" t="s">
        <v>1352</v>
      </c>
      <c r="F92" s="151" t="s">
        <v>1353</v>
      </c>
      <c r="G92" s="152" t="s">
        <v>217</v>
      </c>
      <c r="H92" s="153">
        <v>20</v>
      </c>
      <c r="I92" s="154"/>
      <c r="J92" s="155">
        <f t="shared" si="0"/>
        <v>0</v>
      </c>
      <c r="K92" s="151" t="s">
        <v>766</v>
      </c>
      <c r="L92" s="37"/>
      <c r="M92" s="156" t="s">
        <v>35</v>
      </c>
      <c r="N92" s="157" t="s">
        <v>47</v>
      </c>
      <c r="O92" s="62"/>
      <c r="P92" s="158">
        <f t="shared" si="1"/>
        <v>0</v>
      </c>
      <c r="Q92" s="158">
        <v>1.0000000000000001E-5</v>
      </c>
      <c r="R92" s="158">
        <f t="shared" si="2"/>
        <v>2.0000000000000001E-4</v>
      </c>
      <c r="S92" s="158">
        <v>0</v>
      </c>
      <c r="T92" s="159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0" t="s">
        <v>182</v>
      </c>
      <c r="AT92" s="160" t="s">
        <v>177</v>
      </c>
      <c r="AU92" s="160" t="s">
        <v>76</v>
      </c>
      <c r="AY92" s="15" t="s">
        <v>183</v>
      </c>
      <c r="BE92" s="161">
        <f t="shared" si="4"/>
        <v>0</v>
      </c>
      <c r="BF92" s="161">
        <f t="shared" si="5"/>
        <v>0</v>
      </c>
      <c r="BG92" s="161">
        <f t="shared" si="6"/>
        <v>0</v>
      </c>
      <c r="BH92" s="161">
        <f t="shared" si="7"/>
        <v>0</v>
      </c>
      <c r="BI92" s="161">
        <f t="shared" si="8"/>
        <v>0</v>
      </c>
      <c r="BJ92" s="15" t="s">
        <v>84</v>
      </c>
      <c r="BK92" s="161">
        <f t="shared" si="9"/>
        <v>0</v>
      </c>
      <c r="BL92" s="15" t="s">
        <v>182</v>
      </c>
      <c r="BM92" s="160" t="s">
        <v>1354</v>
      </c>
    </row>
    <row r="93" spans="1:65" s="2" customFormat="1" ht="21.75" customHeight="1">
      <c r="A93" s="32"/>
      <c r="B93" s="33"/>
      <c r="C93" s="149" t="s">
        <v>193</v>
      </c>
      <c r="D93" s="149" t="s">
        <v>177</v>
      </c>
      <c r="E93" s="150" t="s">
        <v>1355</v>
      </c>
      <c r="F93" s="151" t="s">
        <v>1356</v>
      </c>
      <c r="G93" s="152" t="s">
        <v>180</v>
      </c>
      <c r="H93" s="153">
        <v>20</v>
      </c>
      <c r="I93" s="154"/>
      <c r="J93" s="155">
        <f t="shared" si="0"/>
        <v>0</v>
      </c>
      <c r="K93" s="151" t="s">
        <v>766</v>
      </c>
      <c r="L93" s="37"/>
      <c r="M93" s="156" t="s">
        <v>35</v>
      </c>
      <c r="N93" s="157" t="s">
        <v>47</v>
      </c>
      <c r="O93" s="62"/>
      <c r="P93" s="158">
        <f t="shared" si="1"/>
        <v>0</v>
      </c>
      <c r="Q93" s="158">
        <v>6.7769999999999997E-2</v>
      </c>
      <c r="R93" s="158">
        <f t="shared" si="2"/>
        <v>1.3553999999999999</v>
      </c>
      <c r="S93" s="158">
        <v>0</v>
      </c>
      <c r="T93" s="159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0" t="s">
        <v>182</v>
      </c>
      <c r="AT93" s="160" t="s">
        <v>177</v>
      </c>
      <c r="AU93" s="160" t="s">
        <v>76</v>
      </c>
      <c r="AY93" s="15" t="s">
        <v>183</v>
      </c>
      <c r="BE93" s="161">
        <f t="shared" si="4"/>
        <v>0</v>
      </c>
      <c r="BF93" s="161">
        <f t="shared" si="5"/>
        <v>0</v>
      </c>
      <c r="BG93" s="161">
        <f t="shared" si="6"/>
        <v>0</v>
      </c>
      <c r="BH93" s="161">
        <f t="shared" si="7"/>
        <v>0</v>
      </c>
      <c r="BI93" s="161">
        <f t="shared" si="8"/>
        <v>0</v>
      </c>
      <c r="BJ93" s="15" t="s">
        <v>84</v>
      </c>
      <c r="BK93" s="161">
        <f t="shared" si="9"/>
        <v>0</v>
      </c>
      <c r="BL93" s="15" t="s">
        <v>182</v>
      </c>
      <c r="BM93" s="160" t="s">
        <v>1357</v>
      </c>
    </row>
    <row r="94" spans="1:65" s="2" customFormat="1" ht="16.5" customHeight="1">
      <c r="A94" s="32"/>
      <c r="B94" s="33"/>
      <c r="C94" s="162" t="s">
        <v>205</v>
      </c>
      <c r="D94" s="162" t="s">
        <v>198</v>
      </c>
      <c r="E94" s="163" t="s">
        <v>1358</v>
      </c>
      <c r="F94" s="164" t="s">
        <v>1359</v>
      </c>
      <c r="G94" s="165" t="s">
        <v>208</v>
      </c>
      <c r="H94" s="166">
        <v>2</v>
      </c>
      <c r="I94" s="167"/>
      <c r="J94" s="168">
        <f t="shared" si="0"/>
        <v>0</v>
      </c>
      <c r="K94" s="164" t="s">
        <v>766</v>
      </c>
      <c r="L94" s="169"/>
      <c r="M94" s="170" t="s">
        <v>35</v>
      </c>
      <c r="N94" s="171" t="s">
        <v>47</v>
      </c>
      <c r="O94" s="62"/>
      <c r="P94" s="158">
        <f t="shared" si="1"/>
        <v>0</v>
      </c>
      <c r="Q94" s="158">
        <v>1</v>
      </c>
      <c r="R94" s="158">
        <f t="shared" si="2"/>
        <v>2</v>
      </c>
      <c r="S94" s="158">
        <v>0</v>
      </c>
      <c r="T94" s="159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0" t="s">
        <v>193</v>
      </c>
      <c r="AT94" s="160" t="s">
        <v>198</v>
      </c>
      <c r="AU94" s="160" t="s">
        <v>76</v>
      </c>
      <c r="AY94" s="15" t="s">
        <v>183</v>
      </c>
      <c r="BE94" s="161">
        <f t="shared" si="4"/>
        <v>0</v>
      </c>
      <c r="BF94" s="161">
        <f t="shared" si="5"/>
        <v>0</v>
      </c>
      <c r="BG94" s="161">
        <f t="shared" si="6"/>
        <v>0</v>
      </c>
      <c r="BH94" s="161">
        <f t="shared" si="7"/>
        <v>0</v>
      </c>
      <c r="BI94" s="161">
        <f t="shared" si="8"/>
        <v>0</v>
      </c>
      <c r="BJ94" s="15" t="s">
        <v>84</v>
      </c>
      <c r="BK94" s="161">
        <f t="shared" si="9"/>
        <v>0</v>
      </c>
      <c r="BL94" s="15" t="s">
        <v>182</v>
      </c>
      <c r="BM94" s="160" t="s">
        <v>1360</v>
      </c>
    </row>
    <row r="95" spans="1:65" s="2" customFormat="1" ht="21.75" customHeight="1">
      <c r="A95" s="32"/>
      <c r="B95" s="33"/>
      <c r="C95" s="149" t="s">
        <v>197</v>
      </c>
      <c r="D95" s="149" t="s">
        <v>177</v>
      </c>
      <c r="E95" s="150" t="s">
        <v>1361</v>
      </c>
      <c r="F95" s="151" t="s">
        <v>1362</v>
      </c>
      <c r="G95" s="152" t="s">
        <v>217</v>
      </c>
      <c r="H95" s="153">
        <v>12</v>
      </c>
      <c r="I95" s="154"/>
      <c r="J95" s="155">
        <f t="shared" si="0"/>
        <v>0</v>
      </c>
      <c r="K95" s="151" t="s">
        <v>766</v>
      </c>
      <c r="L95" s="37"/>
      <c r="M95" s="156" t="s">
        <v>35</v>
      </c>
      <c r="N95" s="157" t="s">
        <v>47</v>
      </c>
      <c r="O95" s="62"/>
      <c r="P95" s="158">
        <f t="shared" si="1"/>
        <v>0</v>
      </c>
      <c r="Q95" s="158">
        <v>0</v>
      </c>
      <c r="R95" s="158">
        <f t="shared" si="2"/>
        <v>0</v>
      </c>
      <c r="S95" s="158">
        <v>0</v>
      </c>
      <c r="T95" s="159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0" t="s">
        <v>182</v>
      </c>
      <c r="AT95" s="160" t="s">
        <v>177</v>
      </c>
      <c r="AU95" s="160" t="s">
        <v>76</v>
      </c>
      <c r="AY95" s="15" t="s">
        <v>183</v>
      </c>
      <c r="BE95" s="161">
        <f t="shared" si="4"/>
        <v>0</v>
      </c>
      <c r="BF95" s="161">
        <f t="shared" si="5"/>
        <v>0</v>
      </c>
      <c r="BG95" s="161">
        <f t="shared" si="6"/>
        <v>0</v>
      </c>
      <c r="BH95" s="161">
        <f t="shared" si="7"/>
        <v>0</v>
      </c>
      <c r="BI95" s="161">
        <f t="shared" si="8"/>
        <v>0</v>
      </c>
      <c r="BJ95" s="15" t="s">
        <v>84</v>
      </c>
      <c r="BK95" s="161">
        <f t="shared" si="9"/>
        <v>0</v>
      </c>
      <c r="BL95" s="15" t="s">
        <v>182</v>
      </c>
      <c r="BM95" s="160" t="s">
        <v>1363</v>
      </c>
    </row>
    <row r="96" spans="1:65" s="2" customFormat="1" ht="16.5" customHeight="1">
      <c r="A96" s="32"/>
      <c r="B96" s="33"/>
      <c r="C96" s="149" t="s">
        <v>211</v>
      </c>
      <c r="D96" s="149" t="s">
        <v>177</v>
      </c>
      <c r="E96" s="150" t="s">
        <v>1364</v>
      </c>
      <c r="F96" s="151" t="s">
        <v>1365</v>
      </c>
      <c r="G96" s="152" t="s">
        <v>222</v>
      </c>
      <c r="H96" s="153">
        <v>9</v>
      </c>
      <c r="I96" s="154"/>
      <c r="J96" s="155">
        <f t="shared" si="0"/>
        <v>0</v>
      </c>
      <c r="K96" s="151" t="s">
        <v>766</v>
      </c>
      <c r="L96" s="37"/>
      <c r="M96" s="156" t="s">
        <v>35</v>
      </c>
      <c r="N96" s="157" t="s">
        <v>47</v>
      </c>
      <c r="O96" s="62"/>
      <c r="P96" s="158">
        <f t="shared" si="1"/>
        <v>0</v>
      </c>
      <c r="Q96" s="158">
        <v>0</v>
      </c>
      <c r="R96" s="158">
        <f t="shared" si="2"/>
        <v>0</v>
      </c>
      <c r="S96" s="158">
        <v>0</v>
      </c>
      <c r="T96" s="159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60" t="s">
        <v>182</v>
      </c>
      <c r="AT96" s="160" t="s">
        <v>177</v>
      </c>
      <c r="AU96" s="160" t="s">
        <v>76</v>
      </c>
      <c r="AY96" s="15" t="s">
        <v>183</v>
      </c>
      <c r="BE96" s="161">
        <f t="shared" si="4"/>
        <v>0</v>
      </c>
      <c r="BF96" s="161">
        <f t="shared" si="5"/>
        <v>0</v>
      </c>
      <c r="BG96" s="161">
        <f t="shared" si="6"/>
        <v>0</v>
      </c>
      <c r="BH96" s="161">
        <f t="shared" si="7"/>
        <v>0</v>
      </c>
      <c r="BI96" s="161">
        <f t="shared" si="8"/>
        <v>0</v>
      </c>
      <c r="BJ96" s="15" t="s">
        <v>84</v>
      </c>
      <c r="BK96" s="161">
        <f t="shared" si="9"/>
        <v>0</v>
      </c>
      <c r="BL96" s="15" t="s">
        <v>182</v>
      </c>
      <c r="BM96" s="160" t="s">
        <v>1366</v>
      </c>
    </row>
    <row r="97" spans="1:65" s="2" customFormat="1" ht="16.5" customHeight="1">
      <c r="A97" s="32"/>
      <c r="B97" s="33"/>
      <c r="C97" s="149" t="s">
        <v>201</v>
      </c>
      <c r="D97" s="149" t="s">
        <v>177</v>
      </c>
      <c r="E97" s="150" t="s">
        <v>1367</v>
      </c>
      <c r="F97" s="151" t="s">
        <v>1368</v>
      </c>
      <c r="G97" s="152" t="s">
        <v>189</v>
      </c>
      <c r="H97" s="153">
        <v>6</v>
      </c>
      <c r="I97" s="154"/>
      <c r="J97" s="155">
        <f t="shared" si="0"/>
        <v>0</v>
      </c>
      <c r="K97" s="151" t="s">
        <v>766</v>
      </c>
      <c r="L97" s="37"/>
      <c r="M97" s="156" t="s">
        <v>35</v>
      </c>
      <c r="N97" s="157" t="s">
        <v>47</v>
      </c>
      <c r="O97" s="62"/>
      <c r="P97" s="158">
        <f t="shared" si="1"/>
        <v>0</v>
      </c>
      <c r="Q97" s="158">
        <v>2.2563399999999998</v>
      </c>
      <c r="R97" s="158">
        <f t="shared" si="2"/>
        <v>13.538039999999999</v>
      </c>
      <c r="S97" s="158">
        <v>0</v>
      </c>
      <c r="T97" s="159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0" t="s">
        <v>182</v>
      </c>
      <c r="AT97" s="160" t="s">
        <v>177</v>
      </c>
      <c r="AU97" s="160" t="s">
        <v>76</v>
      </c>
      <c r="AY97" s="15" t="s">
        <v>183</v>
      </c>
      <c r="BE97" s="161">
        <f t="shared" si="4"/>
        <v>0</v>
      </c>
      <c r="BF97" s="161">
        <f t="shared" si="5"/>
        <v>0</v>
      </c>
      <c r="BG97" s="161">
        <f t="shared" si="6"/>
        <v>0</v>
      </c>
      <c r="BH97" s="161">
        <f t="shared" si="7"/>
        <v>0</v>
      </c>
      <c r="BI97" s="161">
        <f t="shared" si="8"/>
        <v>0</v>
      </c>
      <c r="BJ97" s="15" t="s">
        <v>84</v>
      </c>
      <c r="BK97" s="161">
        <f t="shared" si="9"/>
        <v>0</v>
      </c>
      <c r="BL97" s="15" t="s">
        <v>182</v>
      </c>
      <c r="BM97" s="160" t="s">
        <v>1369</v>
      </c>
    </row>
    <row r="98" spans="1:65" s="2" customFormat="1" ht="16.5" customHeight="1">
      <c r="A98" s="32"/>
      <c r="B98" s="33"/>
      <c r="C98" s="162" t="s">
        <v>219</v>
      </c>
      <c r="D98" s="162" t="s">
        <v>198</v>
      </c>
      <c r="E98" s="163" t="s">
        <v>1370</v>
      </c>
      <c r="F98" s="164" t="s">
        <v>1371</v>
      </c>
      <c r="G98" s="165" t="s">
        <v>189</v>
      </c>
      <c r="H98" s="166">
        <v>6</v>
      </c>
      <c r="I98" s="167"/>
      <c r="J98" s="168">
        <f t="shared" si="0"/>
        <v>0</v>
      </c>
      <c r="K98" s="164" t="s">
        <v>766</v>
      </c>
      <c r="L98" s="169"/>
      <c r="M98" s="170" t="s">
        <v>35</v>
      </c>
      <c r="N98" s="171" t="s">
        <v>47</v>
      </c>
      <c r="O98" s="62"/>
      <c r="P98" s="158">
        <f t="shared" si="1"/>
        <v>0</v>
      </c>
      <c r="Q98" s="158">
        <v>2.234</v>
      </c>
      <c r="R98" s="158">
        <f t="shared" si="2"/>
        <v>13.404</v>
      </c>
      <c r="S98" s="158">
        <v>0</v>
      </c>
      <c r="T98" s="159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60" t="s">
        <v>193</v>
      </c>
      <c r="AT98" s="160" t="s">
        <v>198</v>
      </c>
      <c r="AU98" s="160" t="s">
        <v>76</v>
      </c>
      <c r="AY98" s="15" t="s">
        <v>183</v>
      </c>
      <c r="BE98" s="161">
        <f t="shared" si="4"/>
        <v>0</v>
      </c>
      <c r="BF98" s="161">
        <f t="shared" si="5"/>
        <v>0</v>
      </c>
      <c r="BG98" s="161">
        <f t="shared" si="6"/>
        <v>0</v>
      </c>
      <c r="BH98" s="161">
        <f t="shared" si="7"/>
        <v>0</v>
      </c>
      <c r="BI98" s="161">
        <f t="shared" si="8"/>
        <v>0</v>
      </c>
      <c r="BJ98" s="15" t="s">
        <v>84</v>
      </c>
      <c r="BK98" s="161">
        <f t="shared" si="9"/>
        <v>0</v>
      </c>
      <c r="BL98" s="15" t="s">
        <v>182</v>
      </c>
      <c r="BM98" s="160" t="s">
        <v>1372</v>
      </c>
    </row>
    <row r="99" spans="1:65" s="2" customFormat="1" ht="16.5" customHeight="1">
      <c r="A99" s="32"/>
      <c r="B99" s="33"/>
      <c r="C99" s="162" t="s">
        <v>203</v>
      </c>
      <c r="D99" s="162" t="s">
        <v>198</v>
      </c>
      <c r="E99" s="163" t="s">
        <v>1373</v>
      </c>
      <c r="F99" s="164" t="s">
        <v>1374</v>
      </c>
      <c r="G99" s="165" t="s">
        <v>222</v>
      </c>
      <c r="H99" s="166">
        <v>2</v>
      </c>
      <c r="I99" s="167"/>
      <c r="J99" s="168">
        <f t="shared" si="0"/>
        <v>0</v>
      </c>
      <c r="K99" s="164" t="s">
        <v>766</v>
      </c>
      <c r="L99" s="169"/>
      <c r="M99" s="170" t="s">
        <v>35</v>
      </c>
      <c r="N99" s="171" t="s">
        <v>47</v>
      </c>
      <c r="O99" s="62"/>
      <c r="P99" s="158">
        <f t="shared" si="1"/>
        <v>0</v>
      </c>
      <c r="Q99" s="158">
        <v>0</v>
      </c>
      <c r="R99" s="158">
        <f t="shared" si="2"/>
        <v>0</v>
      </c>
      <c r="S99" s="158">
        <v>0</v>
      </c>
      <c r="T99" s="159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0" t="s">
        <v>193</v>
      </c>
      <c r="AT99" s="160" t="s">
        <v>198</v>
      </c>
      <c r="AU99" s="160" t="s">
        <v>76</v>
      </c>
      <c r="AY99" s="15" t="s">
        <v>183</v>
      </c>
      <c r="BE99" s="161">
        <f t="shared" si="4"/>
        <v>0</v>
      </c>
      <c r="BF99" s="161">
        <f t="shared" si="5"/>
        <v>0</v>
      </c>
      <c r="BG99" s="161">
        <f t="shared" si="6"/>
        <v>0</v>
      </c>
      <c r="BH99" s="161">
        <f t="shared" si="7"/>
        <v>0</v>
      </c>
      <c r="BI99" s="161">
        <f t="shared" si="8"/>
        <v>0</v>
      </c>
      <c r="BJ99" s="15" t="s">
        <v>84</v>
      </c>
      <c r="BK99" s="161">
        <f t="shared" si="9"/>
        <v>0</v>
      </c>
      <c r="BL99" s="15" t="s">
        <v>182</v>
      </c>
      <c r="BM99" s="160" t="s">
        <v>1375</v>
      </c>
    </row>
    <row r="100" spans="1:65" s="2" customFormat="1" ht="16.5" customHeight="1">
      <c r="A100" s="32"/>
      <c r="B100" s="33"/>
      <c r="C100" s="149" t="s">
        <v>8</v>
      </c>
      <c r="D100" s="149" t="s">
        <v>177</v>
      </c>
      <c r="E100" s="150" t="s">
        <v>1376</v>
      </c>
      <c r="F100" s="151" t="s">
        <v>1377</v>
      </c>
      <c r="G100" s="152" t="s">
        <v>180</v>
      </c>
      <c r="H100" s="153">
        <v>10</v>
      </c>
      <c r="I100" s="154"/>
      <c r="J100" s="155">
        <f t="shared" si="0"/>
        <v>0</v>
      </c>
      <c r="K100" s="151" t="s">
        <v>766</v>
      </c>
      <c r="L100" s="37"/>
      <c r="M100" s="156" t="s">
        <v>35</v>
      </c>
      <c r="N100" s="157" t="s">
        <v>47</v>
      </c>
      <c r="O100" s="62"/>
      <c r="P100" s="158">
        <f t="shared" si="1"/>
        <v>0</v>
      </c>
      <c r="Q100" s="158">
        <v>6.9999999999999999E-4</v>
      </c>
      <c r="R100" s="158">
        <f t="shared" si="2"/>
        <v>7.0000000000000001E-3</v>
      </c>
      <c r="S100" s="158">
        <v>0</v>
      </c>
      <c r="T100" s="159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60" t="s">
        <v>182</v>
      </c>
      <c r="AT100" s="160" t="s">
        <v>177</v>
      </c>
      <c r="AU100" s="160" t="s">
        <v>76</v>
      </c>
      <c r="AY100" s="15" t="s">
        <v>183</v>
      </c>
      <c r="BE100" s="161">
        <f t="shared" si="4"/>
        <v>0</v>
      </c>
      <c r="BF100" s="161">
        <f t="shared" si="5"/>
        <v>0</v>
      </c>
      <c r="BG100" s="161">
        <f t="shared" si="6"/>
        <v>0</v>
      </c>
      <c r="BH100" s="161">
        <f t="shared" si="7"/>
        <v>0</v>
      </c>
      <c r="BI100" s="161">
        <f t="shared" si="8"/>
        <v>0</v>
      </c>
      <c r="BJ100" s="15" t="s">
        <v>84</v>
      </c>
      <c r="BK100" s="161">
        <f t="shared" si="9"/>
        <v>0</v>
      </c>
      <c r="BL100" s="15" t="s">
        <v>182</v>
      </c>
      <c r="BM100" s="160" t="s">
        <v>1378</v>
      </c>
    </row>
    <row r="101" spans="1:65" s="2" customFormat="1" ht="16.5" customHeight="1">
      <c r="A101" s="32"/>
      <c r="B101" s="33"/>
      <c r="C101" s="149" t="s">
        <v>204</v>
      </c>
      <c r="D101" s="149" t="s">
        <v>177</v>
      </c>
      <c r="E101" s="150" t="s">
        <v>1379</v>
      </c>
      <c r="F101" s="151" t="s">
        <v>1380</v>
      </c>
      <c r="G101" s="152" t="s">
        <v>180</v>
      </c>
      <c r="H101" s="153">
        <v>10</v>
      </c>
      <c r="I101" s="154"/>
      <c r="J101" s="155">
        <f t="shared" si="0"/>
        <v>0</v>
      </c>
      <c r="K101" s="151" t="s">
        <v>766</v>
      </c>
      <c r="L101" s="37"/>
      <c r="M101" s="156" t="s">
        <v>35</v>
      </c>
      <c r="N101" s="157" t="s">
        <v>47</v>
      </c>
      <c r="O101" s="62"/>
      <c r="P101" s="158">
        <f t="shared" si="1"/>
        <v>0</v>
      </c>
      <c r="Q101" s="158">
        <v>0</v>
      </c>
      <c r="R101" s="158">
        <f t="shared" si="2"/>
        <v>0</v>
      </c>
      <c r="S101" s="158">
        <v>0</v>
      </c>
      <c r="T101" s="159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60" t="s">
        <v>182</v>
      </c>
      <c r="AT101" s="160" t="s">
        <v>177</v>
      </c>
      <c r="AU101" s="160" t="s">
        <v>76</v>
      </c>
      <c r="AY101" s="15" t="s">
        <v>183</v>
      </c>
      <c r="BE101" s="161">
        <f t="shared" si="4"/>
        <v>0</v>
      </c>
      <c r="BF101" s="161">
        <f t="shared" si="5"/>
        <v>0</v>
      </c>
      <c r="BG101" s="161">
        <f t="shared" si="6"/>
        <v>0</v>
      </c>
      <c r="BH101" s="161">
        <f t="shared" si="7"/>
        <v>0</v>
      </c>
      <c r="BI101" s="161">
        <f t="shared" si="8"/>
        <v>0</v>
      </c>
      <c r="BJ101" s="15" t="s">
        <v>84</v>
      </c>
      <c r="BK101" s="161">
        <f t="shared" si="9"/>
        <v>0</v>
      </c>
      <c r="BL101" s="15" t="s">
        <v>182</v>
      </c>
      <c r="BM101" s="160" t="s">
        <v>1381</v>
      </c>
    </row>
    <row r="102" spans="1:65" s="2" customFormat="1" ht="16.5" customHeight="1">
      <c r="A102" s="32"/>
      <c r="B102" s="33"/>
      <c r="C102" s="149" t="s">
        <v>236</v>
      </c>
      <c r="D102" s="149" t="s">
        <v>177</v>
      </c>
      <c r="E102" s="150" t="s">
        <v>1382</v>
      </c>
      <c r="F102" s="151" t="s">
        <v>1383</v>
      </c>
      <c r="G102" s="152" t="s">
        <v>222</v>
      </c>
      <c r="H102" s="153">
        <v>10</v>
      </c>
      <c r="I102" s="154"/>
      <c r="J102" s="155">
        <f t="shared" si="0"/>
        <v>0</v>
      </c>
      <c r="K102" s="151" t="s">
        <v>766</v>
      </c>
      <c r="L102" s="37"/>
      <c r="M102" s="156" t="s">
        <v>35</v>
      </c>
      <c r="N102" s="157" t="s">
        <v>47</v>
      </c>
      <c r="O102" s="62"/>
      <c r="P102" s="158">
        <f t="shared" si="1"/>
        <v>0</v>
      </c>
      <c r="Q102" s="158">
        <v>3.8E-3</v>
      </c>
      <c r="R102" s="158">
        <f t="shared" si="2"/>
        <v>3.7999999999999999E-2</v>
      </c>
      <c r="S102" s="158">
        <v>0</v>
      </c>
      <c r="T102" s="159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60" t="s">
        <v>182</v>
      </c>
      <c r="AT102" s="160" t="s">
        <v>177</v>
      </c>
      <c r="AU102" s="160" t="s">
        <v>76</v>
      </c>
      <c r="AY102" s="15" t="s">
        <v>183</v>
      </c>
      <c r="BE102" s="161">
        <f t="shared" si="4"/>
        <v>0</v>
      </c>
      <c r="BF102" s="161">
        <f t="shared" si="5"/>
        <v>0</v>
      </c>
      <c r="BG102" s="161">
        <f t="shared" si="6"/>
        <v>0</v>
      </c>
      <c r="BH102" s="161">
        <f t="shared" si="7"/>
        <v>0</v>
      </c>
      <c r="BI102" s="161">
        <f t="shared" si="8"/>
        <v>0</v>
      </c>
      <c r="BJ102" s="15" t="s">
        <v>84</v>
      </c>
      <c r="BK102" s="161">
        <f t="shared" si="9"/>
        <v>0</v>
      </c>
      <c r="BL102" s="15" t="s">
        <v>182</v>
      </c>
      <c r="BM102" s="160" t="s">
        <v>1384</v>
      </c>
    </row>
    <row r="103" spans="1:65" s="2" customFormat="1" ht="16.5" customHeight="1">
      <c r="A103" s="32"/>
      <c r="B103" s="33"/>
      <c r="C103" s="149" t="s">
        <v>209</v>
      </c>
      <c r="D103" s="149" t="s">
        <v>177</v>
      </c>
      <c r="E103" s="150" t="s">
        <v>1385</v>
      </c>
      <c r="F103" s="151" t="s">
        <v>1386</v>
      </c>
      <c r="G103" s="152" t="s">
        <v>222</v>
      </c>
      <c r="H103" s="153">
        <v>10</v>
      </c>
      <c r="I103" s="154"/>
      <c r="J103" s="155">
        <f t="shared" si="0"/>
        <v>0</v>
      </c>
      <c r="K103" s="151" t="s">
        <v>766</v>
      </c>
      <c r="L103" s="37"/>
      <c r="M103" s="156" t="s">
        <v>35</v>
      </c>
      <c r="N103" s="157" t="s">
        <v>47</v>
      </c>
      <c r="O103" s="62"/>
      <c r="P103" s="158">
        <f t="shared" si="1"/>
        <v>0</v>
      </c>
      <c r="Q103" s="158">
        <v>7.6E-3</v>
      </c>
      <c r="R103" s="158">
        <f t="shared" si="2"/>
        <v>7.5999999999999998E-2</v>
      </c>
      <c r="S103" s="158">
        <v>0</v>
      </c>
      <c r="T103" s="159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60" t="s">
        <v>182</v>
      </c>
      <c r="AT103" s="160" t="s">
        <v>177</v>
      </c>
      <c r="AU103" s="160" t="s">
        <v>76</v>
      </c>
      <c r="AY103" s="15" t="s">
        <v>183</v>
      </c>
      <c r="BE103" s="161">
        <f t="shared" si="4"/>
        <v>0</v>
      </c>
      <c r="BF103" s="161">
        <f t="shared" si="5"/>
        <v>0</v>
      </c>
      <c r="BG103" s="161">
        <f t="shared" si="6"/>
        <v>0</v>
      </c>
      <c r="BH103" s="161">
        <f t="shared" si="7"/>
        <v>0</v>
      </c>
      <c r="BI103" s="161">
        <f t="shared" si="8"/>
        <v>0</v>
      </c>
      <c r="BJ103" s="15" t="s">
        <v>84</v>
      </c>
      <c r="BK103" s="161">
        <f t="shared" si="9"/>
        <v>0</v>
      </c>
      <c r="BL103" s="15" t="s">
        <v>182</v>
      </c>
      <c r="BM103" s="160" t="s">
        <v>1387</v>
      </c>
    </row>
    <row r="104" spans="1:65" s="2" customFormat="1" ht="16.5" customHeight="1">
      <c r="A104" s="32"/>
      <c r="B104" s="33"/>
      <c r="C104" s="149" t="s">
        <v>241</v>
      </c>
      <c r="D104" s="149" t="s">
        <v>177</v>
      </c>
      <c r="E104" s="150" t="s">
        <v>1388</v>
      </c>
      <c r="F104" s="151" t="s">
        <v>1389</v>
      </c>
      <c r="G104" s="152" t="s">
        <v>217</v>
      </c>
      <c r="H104" s="153">
        <v>10</v>
      </c>
      <c r="I104" s="154"/>
      <c r="J104" s="155">
        <f t="shared" si="0"/>
        <v>0</v>
      </c>
      <c r="K104" s="151" t="s">
        <v>766</v>
      </c>
      <c r="L104" s="37"/>
      <c r="M104" s="156" t="s">
        <v>35</v>
      </c>
      <c r="N104" s="157" t="s">
        <v>47</v>
      </c>
      <c r="O104" s="62"/>
      <c r="P104" s="158">
        <f t="shared" si="1"/>
        <v>0</v>
      </c>
      <c r="Q104" s="158">
        <v>1.9E-3</v>
      </c>
      <c r="R104" s="158">
        <f t="shared" si="2"/>
        <v>1.9E-2</v>
      </c>
      <c r="S104" s="158">
        <v>0</v>
      </c>
      <c r="T104" s="159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60" t="s">
        <v>182</v>
      </c>
      <c r="AT104" s="160" t="s">
        <v>177</v>
      </c>
      <c r="AU104" s="160" t="s">
        <v>76</v>
      </c>
      <c r="AY104" s="15" t="s">
        <v>183</v>
      </c>
      <c r="BE104" s="161">
        <f t="shared" si="4"/>
        <v>0</v>
      </c>
      <c r="BF104" s="161">
        <f t="shared" si="5"/>
        <v>0</v>
      </c>
      <c r="BG104" s="161">
        <f t="shared" si="6"/>
        <v>0</v>
      </c>
      <c r="BH104" s="161">
        <f t="shared" si="7"/>
        <v>0</v>
      </c>
      <c r="BI104" s="161">
        <f t="shared" si="8"/>
        <v>0</v>
      </c>
      <c r="BJ104" s="15" t="s">
        <v>84</v>
      </c>
      <c r="BK104" s="161">
        <f t="shared" si="9"/>
        <v>0</v>
      </c>
      <c r="BL104" s="15" t="s">
        <v>182</v>
      </c>
      <c r="BM104" s="160" t="s">
        <v>1390</v>
      </c>
    </row>
    <row r="105" spans="1:65" s="2" customFormat="1" ht="16.5" customHeight="1">
      <c r="A105" s="32"/>
      <c r="B105" s="33"/>
      <c r="C105" s="149" t="s">
        <v>210</v>
      </c>
      <c r="D105" s="149" t="s">
        <v>177</v>
      </c>
      <c r="E105" s="150" t="s">
        <v>1391</v>
      </c>
      <c r="F105" s="151" t="s">
        <v>1392</v>
      </c>
      <c r="G105" s="152" t="s">
        <v>217</v>
      </c>
      <c r="H105" s="153">
        <v>650</v>
      </c>
      <c r="I105" s="154"/>
      <c r="J105" s="155">
        <f t="shared" si="0"/>
        <v>0</v>
      </c>
      <c r="K105" s="151" t="s">
        <v>766</v>
      </c>
      <c r="L105" s="37"/>
      <c r="M105" s="156" t="s">
        <v>35</v>
      </c>
      <c r="N105" s="157" t="s">
        <v>47</v>
      </c>
      <c r="O105" s="62"/>
      <c r="P105" s="158">
        <f t="shared" si="1"/>
        <v>0</v>
      </c>
      <c r="Q105" s="158">
        <v>0</v>
      </c>
      <c r="R105" s="158">
        <f t="shared" si="2"/>
        <v>0</v>
      </c>
      <c r="S105" s="158">
        <v>0</v>
      </c>
      <c r="T105" s="159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60" t="s">
        <v>182</v>
      </c>
      <c r="AT105" s="160" t="s">
        <v>177</v>
      </c>
      <c r="AU105" s="160" t="s">
        <v>76</v>
      </c>
      <c r="AY105" s="15" t="s">
        <v>183</v>
      </c>
      <c r="BE105" s="161">
        <f t="shared" si="4"/>
        <v>0</v>
      </c>
      <c r="BF105" s="161">
        <f t="shared" si="5"/>
        <v>0</v>
      </c>
      <c r="BG105" s="161">
        <f t="shared" si="6"/>
        <v>0</v>
      </c>
      <c r="BH105" s="161">
        <f t="shared" si="7"/>
        <v>0</v>
      </c>
      <c r="BI105" s="161">
        <f t="shared" si="8"/>
        <v>0</v>
      </c>
      <c r="BJ105" s="15" t="s">
        <v>84</v>
      </c>
      <c r="BK105" s="161">
        <f t="shared" si="9"/>
        <v>0</v>
      </c>
      <c r="BL105" s="15" t="s">
        <v>182</v>
      </c>
      <c r="BM105" s="160" t="s">
        <v>1393</v>
      </c>
    </row>
    <row r="106" spans="1:65" s="2" customFormat="1" ht="16.5" customHeight="1">
      <c r="A106" s="32"/>
      <c r="B106" s="33"/>
      <c r="C106" s="149" t="s">
        <v>7</v>
      </c>
      <c r="D106" s="149" t="s">
        <v>177</v>
      </c>
      <c r="E106" s="150" t="s">
        <v>1394</v>
      </c>
      <c r="F106" s="151" t="s">
        <v>1395</v>
      </c>
      <c r="G106" s="152" t="s">
        <v>217</v>
      </c>
      <c r="H106" s="153">
        <v>650</v>
      </c>
      <c r="I106" s="154"/>
      <c r="J106" s="155">
        <f t="shared" si="0"/>
        <v>0</v>
      </c>
      <c r="K106" s="151" t="s">
        <v>766</v>
      </c>
      <c r="L106" s="37"/>
      <c r="M106" s="156" t="s">
        <v>35</v>
      </c>
      <c r="N106" s="157" t="s">
        <v>47</v>
      </c>
      <c r="O106" s="62"/>
      <c r="P106" s="158">
        <f t="shared" si="1"/>
        <v>0</v>
      </c>
      <c r="Q106" s="158">
        <v>0</v>
      </c>
      <c r="R106" s="158">
        <f t="shared" si="2"/>
        <v>0</v>
      </c>
      <c r="S106" s="158">
        <v>0</v>
      </c>
      <c r="T106" s="159">
        <f t="shared" si="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60" t="s">
        <v>182</v>
      </c>
      <c r="AT106" s="160" t="s">
        <v>177</v>
      </c>
      <c r="AU106" s="160" t="s">
        <v>76</v>
      </c>
      <c r="AY106" s="15" t="s">
        <v>183</v>
      </c>
      <c r="BE106" s="161">
        <f t="shared" si="4"/>
        <v>0</v>
      </c>
      <c r="BF106" s="161">
        <f t="shared" si="5"/>
        <v>0</v>
      </c>
      <c r="BG106" s="161">
        <f t="shared" si="6"/>
        <v>0</v>
      </c>
      <c r="BH106" s="161">
        <f t="shared" si="7"/>
        <v>0</v>
      </c>
      <c r="BI106" s="161">
        <f t="shared" si="8"/>
        <v>0</v>
      </c>
      <c r="BJ106" s="15" t="s">
        <v>84</v>
      </c>
      <c r="BK106" s="161">
        <f t="shared" si="9"/>
        <v>0</v>
      </c>
      <c r="BL106" s="15" t="s">
        <v>182</v>
      </c>
      <c r="BM106" s="160" t="s">
        <v>1396</v>
      </c>
    </row>
    <row r="107" spans="1:65" s="2" customFormat="1" ht="16.5" customHeight="1">
      <c r="A107" s="32"/>
      <c r="B107" s="33"/>
      <c r="C107" s="162" t="s">
        <v>214</v>
      </c>
      <c r="D107" s="162" t="s">
        <v>198</v>
      </c>
      <c r="E107" s="163" t="s">
        <v>1397</v>
      </c>
      <c r="F107" s="164" t="s">
        <v>1398</v>
      </c>
      <c r="G107" s="165" t="s">
        <v>217</v>
      </c>
      <c r="H107" s="166">
        <v>1200</v>
      </c>
      <c r="I107" s="167"/>
      <c r="J107" s="168">
        <f t="shared" si="0"/>
        <v>0</v>
      </c>
      <c r="K107" s="164" t="s">
        <v>766</v>
      </c>
      <c r="L107" s="169"/>
      <c r="M107" s="170" t="s">
        <v>35</v>
      </c>
      <c r="N107" s="171" t="s">
        <v>47</v>
      </c>
      <c r="O107" s="62"/>
      <c r="P107" s="158">
        <f t="shared" si="1"/>
        <v>0</v>
      </c>
      <c r="Q107" s="158">
        <v>1.9000000000000001E-4</v>
      </c>
      <c r="R107" s="158">
        <f t="shared" si="2"/>
        <v>0.22800000000000001</v>
      </c>
      <c r="S107" s="158">
        <v>0</v>
      </c>
      <c r="T107" s="159">
        <f t="shared" si="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60" t="s">
        <v>193</v>
      </c>
      <c r="AT107" s="160" t="s">
        <v>198</v>
      </c>
      <c r="AU107" s="160" t="s">
        <v>76</v>
      </c>
      <c r="AY107" s="15" t="s">
        <v>183</v>
      </c>
      <c r="BE107" s="161">
        <f t="shared" si="4"/>
        <v>0</v>
      </c>
      <c r="BF107" s="161">
        <f t="shared" si="5"/>
        <v>0</v>
      </c>
      <c r="BG107" s="161">
        <f t="shared" si="6"/>
        <v>0</v>
      </c>
      <c r="BH107" s="161">
        <f t="shared" si="7"/>
        <v>0</v>
      </c>
      <c r="BI107" s="161">
        <f t="shared" si="8"/>
        <v>0</v>
      </c>
      <c r="BJ107" s="15" t="s">
        <v>84</v>
      </c>
      <c r="BK107" s="161">
        <f t="shared" si="9"/>
        <v>0</v>
      </c>
      <c r="BL107" s="15" t="s">
        <v>182</v>
      </c>
      <c r="BM107" s="160" t="s">
        <v>1399</v>
      </c>
    </row>
    <row r="108" spans="1:65" s="2" customFormat="1" ht="16.5" customHeight="1">
      <c r="A108" s="32"/>
      <c r="B108" s="33"/>
      <c r="C108" s="149" t="s">
        <v>255</v>
      </c>
      <c r="D108" s="149" t="s">
        <v>177</v>
      </c>
      <c r="E108" s="150" t="s">
        <v>1400</v>
      </c>
      <c r="F108" s="151" t="s">
        <v>1401</v>
      </c>
      <c r="G108" s="152" t="s">
        <v>217</v>
      </c>
      <c r="H108" s="153">
        <v>650</v>
      </c>
      <c r="I108" s="154"/>
      <c r="J108" s="155">
        <f t="shared" si="0"/>
        <v>0</v>
      </c>
      <c r="K108" s="151" t="s">
        <v>766</v>
      </c>
      <c r="L108" s="37"/>
      <c r="M108" s="156" t="s">
        <v>35</v>
      </c>
      <c r="N108" s="157" t="s">
        <v>47</v>
      </c>
      <c r="O108" s="62"/>
      <c r="P108" s="158">
        <f t="shared" si="1"/>
        <v>0</v>
      </c>
      <c r="Q108" s="158">
        <v>1.2E-4</v>
      </c>
      <c r="R108" s="158">
        <f t="shared" si="2"/>
        <v>7.8E-2</v>
      </c>
      <c r="S108" s="158">
        <v>0</v>
      </c>
      <c r="T108" s="159">
        <f t="shared" si="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60" t="s">
        <v>182</v>
      </c>
      <c r="AT108" s="160" t="s">
        <v>177</v>
      </c>
      <c r="AU108" s="160" t="s">
        <v>76</v>
      </c>
      <c r="AY108" s="15" t="s">
        <v>183</v>
      </c>
      <c r="BE108" s="161">
        <f t="shared" si="4"/>
        <v>0</v>
      </c>
      <c r="BF108" s="161">
        <f t="shared" si="5"/>
        <v>0</v>
      </c>
      <c r="BG108" s="161">
        <f t="shared" si="6"/>
        <v>0</v>
      </c>
      <c r="BH108" s="161">
        <f t="shared" si="7"/>
        <v>0</v>
      </c>
      <c r="BI108" s="161">
        <f t="shared" si="8"/>
        <v>0</v>
      </c>
      <c r="BJ108" s="15" t="s">
        <v>84</v>
      </c>
      <c r="BK108" s="161">
        <f t="shared" si="9"/>
        <v>0</v>
      </c>
      <c r="BL108" s="15" t="s">
        <v>182</v>
      </c>
      <c r="BM108" s="160" t="s">
        <v>1402</v>
      </c>
    </row>
    <row r="109" spans="1:65" s="2" customFormat="1" ht="16.5" customHeight="1">
      <c r="A109" s="32"/>
      <c r="B109" s="33"/>
      <c r="C109" s="149" t="s">
        <v>218</v>
      </c>
      <c r="D109" s="149" t="s">
        <v>177</v>
      </c>
      <c r="E109" s="150" t="s">
        <v>1403</v>
      </c>
      <c r="F109" s="151" t="s">
        <v>1404</v>
      </c>
      <c r="G109" s="152" t="s">
        <v>217</v>
      </c>
      <c r="H109" s="153">
        <v>650</v>
      </c>
      <c r="I109" s="154"/>
      <c r="J109" s="155">
        <f t="shared" si="0"/>
        <v>0</v>
      </c>
      <c r="K109" s="151" t="s">
        <v>766</v>
      </c>
      <c r="L109" s="37"/>
      <c r="M109" s="156" t="s">
        <v>35</v>
      </c>
      <c r="N109" s="157" t="s">
        <v>47</v>
      </c>
      <c r="O109" s="62"/>
      <c r="P109" s="158">
        <f t="shared" si="1"/>
        <v>0</v>
      </c>
      <c r="Q109" s="158">
        <v>0</v>
      </c>
      <c r="R109" s="158">
        <f t="shared" si="2"/>
        <v>0</v>
      </c>
      <c r="S109" s="158">
        <v>0</v>
      </c>
      <c r="T109" s="159">
        <f t="shared" si="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60" t="s">
        <v>182</v>
      </c>
      <c r="AT109" s="160" t="s">
        <v>177</v>
      </c>
      <c r="AU109" s="160" t="s">
        <v>76</v>
      </c>
      <c r="AY109" s="15" t="s">
        <v>183</v>
      </c>
      <c r="BE109" s="161">
        <f t="shared" si="4"/>
        <v>0</v>
      </c>
      <c r="BF109" s="161">
        <f t="shared" si="5"/>
        <v>0</v>
      </c>
      <c r="BG109" s="161">
        <f t="shared" si="6"/>
        <v>0</v>
      </c>
      <c r="BH109" s="161">
        <f t="shared" si="7"/>
        <v>0</v>
      </c>
      <c r="BI109" s="161">
        <f t="shared" si="8"/>
        <v>0</v>
      </c>
      <c r="BJ109" s="15" t="s">
        <v>84</v>
      </c>
      <c r="BK109" s="161">
        <f t="shared" si="9"/>
        <v>0</v>
      </c>
      <c r="BL109" s="15" t="s">
        <v>182</v>
      </c>
      <c r="BM109" s="160" t="s">
        <v>1405</v>
      </c>
    </row>
    <row r="110" spans="1:65" s="2" customFormat="1" ht="16.5" customHeight="1">
      <c r="A110" s="32"/>
      <c r="B110" s="33"/>
      <c r="C110" s="149" t="s">
        <v>263</v>
      </c>
      <c r="D110" s="149" t="s">
        <v>177</v>
      </c>
      <c r="E110" s="150" t="s">
        <v>1406</v>
      </c>
      <c r="F110" s="151" t="s">
        <v>1407</v>
      </c>
      <c r="G110" s="152" t="s">
        <v>180</v>
      </c>
      <c r="H110" s="153">
        <v>30</v>
      </c>
      <c r="I110" s="154"/>
      <c r="J110" s="155">
        <f t="shared" si="0"/>
        <v>0</v>
      </c>
      <c r="K110" s="151" t="s">
        <v>766</v>
      </c>
      <c r="L110" s="37"/>
      <c r="M110" s="156" t="s">
        <v>35</v>
      </c>
      <c r="N110" s="157" t="s">
        <v>47</v>
      </c>
      <c r="O110" s="62"/>
      <c r="P110" s="158">
        <f t="shared" si="1"/>
        <v>0</v>
      </c>
      <c r="Q110" s="158">
        <v>0</v>
      </c>
      <c r="R110" s="158">
        <f t="shared" si="2"/>
        <v>0</v>
      </c>
      <c r="S110" s="158">
        <v>0</v>
      </c>
      <c r="T110" s="159">
        <f t="shared" si="3"/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60" t="s">
        <v>182</v>
      </c>
      <c r="AT110" s="160" t="s">
        <v>177</v>
      </c>
      <c r="AU110" s="160" t="s">
        <v>76</v>
      </c>
      <c r="AY110" s="15" t="s">
        <v>183</v>
      </c>
      <c r="BE110" s="161">
        <f t="shared" si="4"/>
        <v>0</v>
      </c>
      <c r="BF110" s="161">
        <f t="shared" si="5"/>
        <v>0</v>
      </c>
      <c r="BG110" s="161">
        <f t="shared" si="6"/>
        <v>0</v>
      </c>
      <c r="BH110" s="161">
        <f t="shared" si="7"/>
        <v>0</v>
      </c>
      <c r="BI110" s="161">
        <f t="shared" si="8"/>
        <v>0</v>
      </c>
      <c r="BJ110" s="15" t="s">
        <v>84</v>
      </c>
      <c r="BK110" s="161">
        <f t="shared" si="9"/>
        <v>0</v>
      </c>
      <c r="BL110" s="15" t="s">
        <v>182</v>
      </c>
      <c r="BM110" s="160" t="s">
        <v>1408</v>
      </c>
    </row>
    <row r="111" spans="1:65" s="2" customFormat="1" ht="16.5" customHeight="1">
      <c r="A111" s="32"/>
      <c r="B111" s="33"/>
      <c r="C111" s="149" t="s">
        <v>223</v>
      </c>
      <c r="D111" s="149" t="s">
        <v>177</v>
      </c>
      <c r="E111" s="150" t="s">
        <v>1409</v>
      </c>
      <c r="F111" s="151" t="s">
        <v>1410</v>
      </c>
      <c r="G111" s="152" t="s">
        <v>180</v>
      </c>
      <c r="H111" s="153">
        <v>30</v>
      </c>
      <c r="I111" s="154"/>
      <c r="J111" s="155">
        <f t="shared" si="0"/>
        <v>0</v>
      </c>
      <c r="K111" s="151" t="s">
        <v>766</v>
      </c>
      <c r="L111" s="37"/>
      <c r="M111" s="156" t="s">
        <v>35</v>
      </c>
      <c r="N111" s="157" t="s">
        <v>47</v>
      </c>
      <c r="O111" s="62"/>
      <c r="P111" s="158">
        <f t="shared" si="1"/>
        <v>0</v>
      </c>
      <c r="Q111" s="158">
        <v>8.4250000000000005E-2</v>
      </c>
      <c r="R111" s="158">
        <f t="shared" si="2"/>
        <v>2.5275000000000003</v>
      </c>
      <c r="S111" s="158">
        <v>0</v>
      </c>
      <c r="T111" s="159">
        <f t="shared" si="3"/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60" t="s">
        <v>182</v>
      </c>
      <c r="AT111" s="160" t="s">
        <v>177</v>
      </c>
      <c r="AU111" s="160" t="s">
        <v>76</v>
      </c>
      <c r="AY111" s="15" t="s">
        <v>183</v>
      </c>
      <c r="BE111" s="161">
        <f t="shared" si="4"/>
        <v>0</v>
      </c>
      <c r="BF111" s="161">
        <f t="shared" si="5"/>
        <v>0</v>
      </c>
      <c r="BG111" s="161">
        <f t="shared" si="6"/>
        <v>0</v>
      </c>
      <c r="BH111" s="161">
        <f t="shared" si="7"/>
        <v>0</v>
      </c>
      <c r="BI111" s="161">
        <f t="shared" si="8"/>
        <v>0</v>
      </c>
      <c r="BJ111" s="15" t="s">
        <v>84</v>
      </c>
      <c r="BK111" s="161">
        <f t="shared" si="9"/>
        <v>0</v>
      </c>
      <c r="BL111" s="15" t="s">
        <v>182</v>
      </c>
      <c r="BM111" s="160" t="s">
        <v>1411</v>
      </c>
    </row>
    <row r="112" spans="1:65" s="2" customFormat="1" ht="16.5" customHeight="1">
      <c r="A112" s="32"/>
      <c r="B112" s="33"/>
      <c r="C112" s="149" t="s">
        <v>271</v>
      </c>
      <c r="D112" s="149" t="s">
        <v>177</v>
      </c>
      <c r="E112" s="150" t="s">
        <v>1412</v>
      </c>
      <c r="F112" s="151" t="s">
        <v>1413</v>
      </c>
      <c r="G112" s="152" t="s">
        <v>222</v>
      </c>
      <c r="H112" s="153">
        <v>3</v>
      </c>
      <c r="I112" s="154"/>
      <c r="J112" s="155">
        <f t="shared" si="0"/>
        <v>0</v>
      </c>
      <c r="K112" s="151" t="s">
        <v>766</v>
      </c>
      <c r="L112" s="37"/>
      <c r="M112" s="156" t="s">
        <v>35</v>
      </c>
      <c r="N112" s="157" t="s">
        <v>47</v>
      </c>
      <c r="O112" s="62"/>
      <c r="P112" s="158">
        <f t="shared" si="1"/>
        <v>0</v>
      </c>
      <c r="Q112" s="158">
        <v>9.6860000000000002E-2</v>
      </c>
      <c r="R112" s="158">
        <f t="shared" si="2"/>
        <v>0.29058</v>
      </c>
      <c r="S112" s="158">
        <v>0</v>
      </c>
      <c r="T112" s="159">
        <f t="shared" si="3"/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60" t="s">
        <v>182</v>
      </c>
      <c r="AT112" s="160" t="s">
        <v>177</v>
      </c>
      <c r="AU112" s="160" t="s">
        <v>76</v>
      </c>
      <c r="AY112" s="15" t="s">
        <v>183</v>
      </c>
      <c r="BE112" s="161">
        <f t="shared" si="4"/>
        <v>0</v>
      </c>
      <c r="BF112" s="161">
        <f t="shared" si="5"/>
        <v>0</v>
      </c>
      <c r="BG112" s="161">
        <f t="shared" si="6"/>
        <v>0</v>
      </c>
      <c r="BH112" s="161">
        <f t="shared" si="7"/>
        <v>0</v>
      </c>
      <c r="BI112" s="161">
        <f t="shared" si="8"/>
        <v>0</v>
      </c>
      <c r="BJ112" s="15" t="s">
        <v>84</v>
      </c>
      <c r="BK112" s="161">
        <f t="shared" si="9"/>
        <v>0</v>
      </c>
      <c r="BL112" s="15" t="s">
        <v>182</v>
      </c>
      <c r="BM112" s="160" t="s">
        <v>1414</v>
      </c>
    </row>
    <row r="113" spans="1:65" s="2" customFormat="1" ht="16.5" customHeight="1">
      <c r="A113" s="32"/>
      <c r="B113" s="33"/>
      <c r="C113" s="162" t="s">
        <v>275</v>
      </c>
      <c r="D113" s="162" t="s">
        <v>198</v>
      </c>
      <c r="E113" s="163" t="s">
        <v>1415</v>
      </c>
      <c r="F113" s="164" t="s">
        <v>1416</v>
      </c>
      <c r="G113" s="165" t="s">
        <v>1417</v>
      </c>
      <c r="H113" s="166">
        <v>10</v>
      </c>
      <c r="I113" s="167"/>
      <c r="J113" s="168">
        <f t="shared" si="0"/>
        <v>0</v>
      </c>
      <c r="K113" s="164" t="s">
        <v>766</v>
      </c>
      <c r="L113" s="169"/>
      <c r="M113" s="170" t="s">
        <v>35</v>
      </c>
      <c r="N113" s="171" t="s">
        <v>47</v>
      </c>
      <c r="O113" s="62"/>
      <c r="P113" s="158">
        <f t="shared" si="1"/>
        <v>0</v>
      </c>
      <c r="Q113" s="158">
        <v>1.25E-3</v>
      </c>
      <c r="R113" s="158">
        <f t="shared" si="2"/>
        <v>1.2500000000000001E-2</v>
      </c>
      <c r="S113" s="158">
        <v>0</v>
      </c>
      <c r="T113" s="159">
        <f t="shared" si="3"/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60" t="s">
        <v>193</v>
      </c>
      <c r="AT113" s="160" t="s">
        <v>198</v>
      </c>
      <c r="AU113" s="160" t="s">
        <v>76</v>
      </c>
      <c r="AY113" s="15" t="s">
        <v>183</v>
      </c>
      <c r="BE113" s="161">
        <f t="shared" si="4"/>
        <v>0</v>
      </c>
      <c r="BF113" s="161">
        <f t="shared" si="5"/>
        <v>0</v>
      </c>
      <c r="BG113" s="161">
        <f t="shared" si="6"/>
        <v>0</v>
      </c>
      <c r="BH113" s="161">
        <f t="shared" si="7"/>
        <v>0</v>
      </c>
      <c r="BI113" s="161">
        <f t="shared" si="8"/>
        <v>0</v>
      </c>
      <c r="BJ113" s="15" t="s">
        <v>84</v>
      </c>
      <c r="BK113" s="161">
        <f t="shared" si="9"/>
        <v>0</v>
      </c>
      <c r="BL113" s="15" t="s">
        <v>182</v>
      </c>
      <c r="BM113" s="160" t="s">
        <v>1418</v>
      </c>
    </row>
    <row r="114" spans="1:65" s="2" customFormat="1" ht="16.5" customHeight="1">
      <c r="A114" s="32"/>
      <c r="B114" s="33"/>
      <c r="C114" s="149" t="s">
        <v>279</v>
      </c>
      <c r="D114" s="149" t="s">
        <v>177</v>
      </c>
      <c r="E114" s="150" t="s">
        <v>1419</v>
      </c>
      <c r="F114" s="151" t="s">
        <v>1420</v>
      </c>
      <c r="G114" s="152" t="s">
        <v>180</v>
      </c>
      <c r="H114" s="153">
        <v>650</v>
      </c>
      <c r="I114" s="154"/>
      <c r="J114" s="155">
        <f t="shared" si="0"/>
        <v>0</v>
      </c>
      <c r="K114" s="151" t="s">
        <v>766</v>
      </c>
      <c r="L114" s="37"/>
      <c r="M114" s="156" t="s">
        <v>35</v>
      </c>
      <c r="N114" s="157" t="s">
        <v>47</v>
      </c>
      <c r="O114" s="62"/>
      <c r="P114" s="158">
        <f t="shared" si="1"/>
        <v>0</v>
      </c>
      <c r="Q114" s="158">
        <v>0</v>
      </c>
      <c r="R114" s="158">
        <f t="shared" si="2"/>
        <v>0</v>
      </c>
      <c r="S114" s="158">
        <v>0</v>
      </c>
      <c r="T114" s="159">
        <f t="shared" si="3"/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60" t="s">
        <v>182</v>
      </c>
      <c r="AT114" s="160" t="s">
        <v>177</v>
      </c>
      <c r="AU114" s="160" t="s">
        <v>76</v>
      </c>
      <c r="AY114" s="15" t="s">
        <v>183</v>
      </c>
      <c r="BE114" s="161">
        <f t="shared" si="4"/>
        <v>0</v>
      </c>
      <c r="BF114" s="161">
        <f t="shared" si="5"/>
        <v>0</v>
      </c>
      <c r="BG114" s="161">
        <f t="shared" si="6"/>
        <v>0</v>
      </c>
      <c r="BH114" s="161">
        <f t="shared" si="7"/>
        <v>0</v>
      </c>
      <c r="BI114" s="161">
        <f t="shared" si="8"/>
        <v>0</v>
      </c>
      <c r="BJ114" s="15" t="s">
        <v>84</v>
      </c>
      <c r="BK114" s="161">
        <f t="shared" si="9"/>
        <v>0</v>
      </c>
      <c r="BL114" s="15" t="s">
        <v>182</v>
      </c>
      <c r="BM114" s="160" t="s">
        <v>1421</v>
      </c>
    </row>
    <row r="115" spans="1:65" s="2" customFormat="1" ht="16.5" customHeight="1">
      <c r="A115" s="32"/>
      <c r="B115" s="33"/>
      <c r="C115" s="162" t="s">
        <v>227</v>
      </c>
      <c r="D115" s="162" t="s">
        <v>198</v>
      </c>
      <c r="E115" s="163" t="s">
        <v>1422</v>
      </c>
      <c r="F115" s="164" t="s">
        <v>1423</v>
      </c>
      <c r="G115" s="165" t="s">
        <v>1234</v>
      </c>
      <c r="H115" s="166">
        <v>3000</v>
      </c>
      <c r="I115" s="167"/>
      <c r="J115" s="168">
        <f t="shared" si="0"/>
        <v>0</v>
      </c>
      <c r="K115" s="164" t="s">
        <v>766</v>
      </c>
      <c r="L115" s="169"/>
      <c r="M115" s="170" t="s">
        <v>35</v>
      </c>
      <c r="N115" s="171" t="s">
        <v>47</v>
      </c>
      <c r="O115" s="62"/>
      <c r="P115" s="158">
        <f t="shared" si="1"/>
        <v>0</v>
      </c>
      <c r="Q115" s="158">
        <v>1E-3</v>
      </c>
      <c r="R115" s="158">
        <f t="shared" si="2"/>
        <v>3</v>
      </c>
      <c r="S115" s="158">
        <v>0</v>
      </c>
      <c r="T115" s="159">
        <f t="shared" si="3"/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60" t="s">
        <v>193</v>
      </c>
      <c r="AT115" s="160" t="s">
        <v>198</v>
      </c>
      <c r="AU115" s="160" t="s">
        <v>76</v>
      </c>
      <c r="AY115" s="15" t="s">
        <v>183</v>
      </c>
      <c r="BE115" s="161">
        <f t="shared" si="4"/>
        <v>0</v>
      </c>
      <c r="BF115" s="161">
        <f t="shared" si="5"/>
        <v>0</v>
      </c>
      <c r="BG115" s="161">
        <f t="shared" si="6"/>
        <v>0</v>
      </c>
      <c r="BH115" s="161">
        <f t="shared" si="7"/>
        <v>0</v>
      </c>
      <c r="BI115" s="161">
        <f t="shared" si="8"/>
        <v>0</v>
      </c>
      <c r="BJ115" s="15" t="s">
        <v>84</v>
      </c>
      <c r="BK115" s="161">
        <f t="shared" si="9"/>
        <v>0</v>
      </c>
      <c r="BL115" s="15" t="s">
        <v>182</v>
      </c>
      <c r="BM115" s="160" t="s">
        <v>1424</v>
      </c>
    </row>
    <row r="116" spans="1:65" s="2" customFormat="1" ht="21.75" customHeight="1">
      <c r="A116" s="32"/>
      <c r="B116" s="33"/>
      <c r="C116" s="149" t="s">
        <v>402</v>
      </c>
      <c r="D116" s="149" t="s">
        <v>177</v>
      </c>
      <c r="E116" s="150" t="s">
        <v>1425</v>
      </c>
      <c r="F116" s="151" t="s">
        <v>1426</v>
      </c>
      <c r="G116" s="152" t="s">
        <v>208</v>
      </c>
      <c r="H116" s="153">
        <v>7</v>
      </c>
      <c r="I116" s="154"/>
      <c r="J116" s="155">
        <f t="shared" si="0"/>
        <v>0</v>
      </c>
      <c r="K116" s="151" t="s">
        <v>766</v>
      </c>
      <c r="L116" s="37"/>
      <c r="M116" s="156" t="s">
        <v>35</v>
      </c>
      <c r="N116" s="157" t="s">
        <v>47</v>
      </c>
      <c r="O116" s="62"/>
      <c r="P116" s="158">
        <f t="shared" si="1"/>
        <v>0</v>
      </c>
      <c r="Q116" s="158">
        <v>0</v>
      </c>
      <c r="R116" s="158">
        <f t="shared" si="2"/>
        <v>0</v>
      </c>
      <c r="S116" s="158">
        <v>0</v>
      </c>
      <c r="T116" s="159">
        <f t="shared" si="3"/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60" t="s">
        <v>182</v>
      </c>
      <c r="AT116" s="160" t="s">
        <v>177</v>
      </c>
      <c r="AU116" s="160" t="s">
        <v>76</v>
      </c>
      <c r="AY116" s="15" t="s">
        <v>183</v>
      </c>
      <c r="BE116" s="161">
        <f t="shared" si="4"/>
        <v>0</v>
      </c>
      <c r="BF116" s="161">
        <f t="shared" si="5"/>
        <v>0</v>
      </c>
      <c r="BG116" s="161">
        <f t="shared" si="6"/>
        <v>0</v>
      </c>
      <c r="BH116" s="161">
        <f t="shared" si="7"/>
        <v>0</v>
      </c>
      <c r="BI116" s="161">
        <f t="shared" si="8"/>
        <v>0</v>
      </c>
      <c r="BJ116" s="15" t="s">
        <v>84</v>
      </c>
      <c r="BK116" s="161">
        <f t="shared" si="9"/>
        <v>0</v>
      </c>
      <c r="BL116" s="15" t="s">
        <v>182</v>
      </c>
      <c r="BM116" s="160" t="s">
        <v>1427</v>
      </c>
    </row>
    <row r="117" spans="1:65" s="2" customFormat="1" ht="16.5" customHeight="1">
      <c r="A117" s="32"/>
      <c r="B117" s="33"/>
      <c r="C117" s="149" t="s">
        <v>232</v>
      </c>
      <c r="D117" s="149" t="s">
        <v>177</v>
      </c>
      <c r="E117" s="150" t="s">
        <v>1428</v>
      </c>
      <c r="F117" s="151" t="s">
        <v>1429</v>
      </c>
      <c r="G117" s="152" t="s">
        <v>208</v>
      </c>
      <c r="H117" s="153">
        <v>7</v>
      </c>
      <c r="I117" s="154"/>
      <c r="J117" s="155">
        <f t="shared" si="0"/>
        <v>0</v>
      </c>
      <c r="K117" s="151" t="s">
        <v>766</v>
      </c>
      <c r="L117" s="37"/>
      <c r="M117" s="156" t="s">
        <v>35</v>
      </c>
      <c r="N117" s="157" t="s">
        <v>47</v>
      </c>
      <c r="O117" s="62"/>
      <c r="P117" s="158">
        <f t="shared" si="1"/>
        <v>0</v>
      </c>
      <c r="Q117" s="158">
        <v>0</v>
      </c>
      <c r="R117" s="158">
        <f t="shared" si="2"/>
        <v>0</v>
      </c>
      <c r="S117" s="158">
        <v>0</v>
      </c>
      <c r="T117" s="159">
        <f t="shared" si="3"/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60" t="s">
        <v>182</v>
      </c>
      <c r="AT117" s="160" t="s">
        <v>177</v>
      </c>
      <c r="AU117" s="160" t="s">
        <v>76</v>
      </c>
      <c r="AY117" s="15" t="s">
        <v>183</v>
      </c>
      <c r="BE117" s="161">
        <f t="shared" si="4"/>
        <v>0</v>
      </c>
      <c r="BF117" s="161">
        <f t="shared" si="5"/>
        <v>0</v>
      </c>
      <c r="BG117" s="161">
        <f t="shared" si="6"/>
        <v>0</v>
      </c>
      <c r="BH117" s="161">
        <f t="shared" si="7"/>
        <v>0</v>
      </c>
      <c r="BI117" s="161">
        <f t="shared" si="8"/>
        <v>0</v>
      </c>
      <c r="BJ117" s="15" t="s">
        <v>84</v>
      </c>
      <c r="BK117" s="161">
        <f t="shared" si="9"/>
        <v>0</v>
      </c>
      <c r="BL117" s="15" t="s">
        <v>182</v>
      </c>
      <c r="BM117" s="160" t="s">
        <v>1430</v>
      </c>
    </row>
    <row r="118" spans="1:65" s="2" customFormat="1" ht="16.5" customHeight="1">
      <c r="A118" s="32"/>
      <c r="B118" s="33"/>
      <c r="C118" s="149" t="s">
        <v>407</v>
      </c>
      <c r="D118" s="149" t="s">
        <v>177</v>
      </c>
      <c r="E118" s="150" t="s">
        <v>1431</v>
      </c>
      <c r="F118" s="151" t="s">
        <v>1432</v>
      </c>
      <c r="G118" s="152" t="s">
        <v>208</v>
      </c>
      <c r="H118" s="153">
        <v>270</v>
      </c>
      <c r="I118" s="154"/>
      <c r="J118" s="155">
        <f t="shared" si="0"/>
        <v>0</v>
      </c>
      <c r="K118" s="151" t="s">
        <v>766</v>
      </c>
      <c r="L118" s="37"/>
      <c r="M118" s="177" t="s">
        <v>35</v>
      </c>
      <c r="N118" s="178" t="s">
        <v>47</v>
      </c>
      <c r="O118" s="179"/>
      <c r="P118" s="180">
        <f t="shared" si="1"/>
        <v>0</v>
      </c>
      <c r="Q118" s="180">
        <v>0</v>
      </c>
      <c r="R118" s="180">
        <f t="shared" si="2"/>
        <v>0</v>
      </c>
      <c r="S118" s="180">
        <v>0</v>
      </c>
      <c r="T118" s="181">
        <f t="shared" si="3"/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60" t="s">
        <v>182</v>
      </c>
      <c r="AT118" s="160" t="s">
        <v>177</v>
      </c>
      <c r="AU118" s="160" t="s">
        <v>76</v>
      </c>
      <c r="AY118" s="15" t="s">
        <v>183</v>
      </c>
      <c r="BE118" s="161">
        <f t="shared" si="4"/>
        <v>0</v>
      </c>
      <c r="BF118" s="161">
        <f t="shared" si="5"/>
        <v>0</v>
      </c>
      <c r="BG118" s="161">
        <f t="shared" si="6"/>
        <v>0</v>
      </c>
      <c r="BH118" s="161">
        <f t="shared" si="7"/>
        <v>0</v>
      </c>
      <c r="BI118" s="161">
        <f t="shared" si="8"/>
        <v>0</v>
      </c>
      <c r="BJ118" s="15" t="s">
        <v>84</v>
      </c>
      <c r="BK118" s="161">
        <f t="shared" si="9"/>
        <v>0</v>
      </c>
      <c r="BL118" s="15" t="s">
        <v>182</v>
      </c>
      <c r="BM118" s="160" t="s">
        <v>1433</v>
      </c>
    </row>
    <row r="119" spans="1:65" s="2" customFormat="1" ht="6.95" customHeight="1">
      <c r="A119" s="32"/>
      <c r="B119" s="45"/>
      <c r="C119" s="46"/>
      <c r="D119" s="46"/>
      <c r="E119" s="46"/>
      <c r="F119" s="46"/>
      <c r="G119" s="46"/>
      <c r="H119" s="46"/>
      <c r="I119" s="46"/>
      <c r="J119" s="46"/>
      <c r="K119" s="46"/>
      <c r="L119" s="37"/>
      <c r="M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</sheetData>
  <sheetProtection algorithmName="SHA-512" hashValue="wQ8MGdrYZZzW8bXSADQ+PtSB3Ct8MMftfDrxZ4BdXgaRsA1yvwhDzUy+wPNdKlJ1uo7MLD+29ekecTX6ePHJCg==" saltValue="ZNJFu0YVEe4R9eNIhLQHNLQ92hm3sCkcfuLaydmcrgfTJGyzdwmrBY2ySEIPxcflj3F8Ml4d4/9w3RChTeVCwg==" spinCount="100000" sheet="1" objects="1" scenarios="1" formatColumns="0" formatRows="0" autoFilter="0"/>
  <autoFilter ref="C84:K118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5" t="s">
        <v>156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customHeight="1">
      <c r="B4" s="18"/>
      <c r="D4" s="108" t="s">
        <v>157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44" t="str">
        <f>'Rekapitulace stavby'!K6</f>
        <v>Oprava kolejí a výhybek v žst. Volyně.</v>
      </c>
      <c r="F7" s="345"/>
      <c r="G7" s="345"/>
      <c r="H7" s="345"/>
      <c r="L7" s="18"/>
    </row>
    <row r="8" spans="1:46" s="1" customFormat="1" ht="12" customHeight="1">
      <c r="B8" s="18"/>
      <c r="D8" s="110" t="s">
        <v>158</v>
      </c>
      <c r="L8" s="18"/>
    </row>
    <row r="9" spans="1:46" s="2" customFormat="1" ht="16.5" customHeight="1">
      <c r="A9" s="32"/>
      <c r="B9" s="37"/>
      <c r="C9" s="32"/>
      <c r="D9" s="32"/>
      <c r="E9" s="344" t="s">
        <v>963</v>
      </c>
      <c r="F9" s="347"/>
      <c r="G9" s="347"/>
      <c r="H9" s="347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326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46" t="s">
        <v>1434</v>
      </c>
      <c r="F11" s="347"/>
      <c r="G11" s="347"/>
      <c r="H11" s="347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21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22</v>
      </c>
      <c r="E14" s="32"/>
      <c r="F14" s="101" t="s">
        <v>965</v>
      </c>
      <c r="G14" s="32"/>
      <c r="H14" s="32"/>
      <c r="I14" s="110" t="s">
        <v>24</v>
      </c>
      <c r="J14" s="112" t="str">
        <f>'Rekapitulace stavby'!AN8</f>
        <v>18. 2. 2021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26</v>
      </c>
      <c r="E16" s="32"/>
      <c r="F16" s="32"/>
      <c r="G16" s="32"/>
      <c r="H16" s="32"/>
      <c r="I16" s="110" t="s">
        <v>27</v>
      </c>
      <c r="J16" s="101" t="s">
        <v>35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36</v>
      </c>
      <c r="F17" s="32"/>
      <c r="G17" s="32"/>
      <c r="H17" s="32"/>
      <c r="I17" s="110" t="s">
        <v>30</v>
      </c>
      <c r="J17" s="101" t="s">
        <v>35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32</v>
      </c>
      <c r="E19" s="32"/>
      <c r="F19" s="32"/>
      <c r="G19" s="32"/>
      <c r="H19" s="32"/>
      <c r="I19" s="110" t="s">
        <v>27</v>
      </c>
      <c r="J19" s="28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8" t="str">
        <f>'Rekapitulace stavby'!E14</f>
        <v>Vyplň údaj</v>
      </c>
      <c r="F20" s="349"/>
      <c r="G20" s="349"/>
      <c r="H20" s="349"/>
      <c r="I20" s="110" t="s">
        <v>30</v>
      </c>
      <c r="J20" s="28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34</v>
      </c>
      <c r="E22" s="32"/>
      <c r="F22" s="32"/>
      <c r="G22" s="32"/>
      <c r="H22" s="32"/>
      <c r="I22" s="110" t="s">
        <v>27</v>
      </c>
      <c r="J22" s="101" t="s">
        <v>35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36</v>
      </c>
      <c r="F23" s="32"/>
      <c r="G23" s="32"/>
      <c r="H23" s="32"/>
      <c r="I23" s="110" t="s">
        <v>30</v>
      </c>
      <c r="J23" s="101" t="s">
        <v>35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38</v>
      </c>
      <c r="E25" s="32"/>
      <c r="F25" s="32"/>
      <c r="G25" s="32"/>
      <c r="H25" s="32"/>
      <c r="I25" s="110" t="s">
        <v>27</v>
      </c>
      <c r="J25" s="101" t="s">
        <v>35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1435</v>
      </c>
      <c r="F26" s="32"/>
      <c r="G26" s="32"/>
      <c r="H26" s="32"/>
      <c r="I26" s="110" t="s">
        <v>30</v>
      </c>
      <c r="J26" s="101" t="s">
        <v>35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40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50" t="s">
        <v>35</v>
      </c>
      <c r="F29" s="350"/>
      <c r="G29" s="350"/>
      <c r="H29" s="350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42</v>
      </c>
      <c r="E32" s="32"/>
      <c r="F32" s="32"/>
      <c r="G32" s="32"/>
      <c r="H32" s="32"/>
      <c r="I32" s="32"/>
      <c r="J32" s="118">
        <f>ROUND(J85,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44</v>
      </c>
      <c r="G34" s="32"/>
      <c r="H34" s="32"/>
      <c r="I34" s="119" t="s">
        <v>43</v>
      </c>
      <c r="J34" s="119" t="s">
        <v>45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46</v>
      </c>
      <c r="E35" s="110" t="s">
        <v>47</v>
      </c>
      <c r="F35" s="121">
        <f>ROUND((SUM(BE85:BE93)),  2)</f>
        <v>0</v>
      </c>
      <c r="G35" s="32"/>
      <c r="H35" s="32"/>
      <c r="I35" s="122">
        <v>0.21</v>
      </c>
      <c r="J35" s="121">
        <f>ROUND(((SUM(BE85:BE93))*I35),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48</v>
      </c>
      <c r="F36" s="121">
        <f>ROUND((SUM(BF85:BF93)),  2)</f>
        <v>0</v>
      </c>
      <c r="G36" s="32"/>
      <c r="H36" s="32"/>
      <c r="I36" s="122">
        <v>0.15</v>
      </c>
      <c r="J36" s="121">
        <f>ROUND(((SUM(BF85:BF93))*I36),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49</v>
      </c>
      <c r="F37" s="121">
        <f>ROUND((SUM(BG85:BG93)),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50</v>
      </c>
      <c r="F38" s="121">
        <f>ROUND((SUM(BH85:BH93)),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51</v>
      </c>
      <c r="F39" s="121">
        <f>ROUND((SUM(BI85:BI93)),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52</v>
      </c>
      <c r="E41" s="125"/>
      <c r="F41" s="125"/>
      <c r="G41" s="126" t="s">
        <v>53</v>
      </c>
      <c r="H41" s="127" t="s">
        <v>54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160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51" t="str">
        <f>E7</f>
        <v>Oprava kolejí a výhybek v žst. Volyně.</v>
      </c>
      <c r="F50" s="352"/>
      <c r="G50" s="352"/>
      <c r="H50" s="352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158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51" t="s">
        <v>963</v>
      </c>
      <c r="F52" s="353"/>
      <c r="G52" s="353"/>
      <c r="H52" s="353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326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307" t="str">
        <f>E11</f>
        <v>SO 18.3 - VON</v>
      </c>
      <c r="F54" s="353"/>
      <c r="G54" s="353"/>
      <c r="H54" s="353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22</v>
      </c>
      <c r="D56" s="34"/>
      <c r="E56" s="34"/>
      <c r="F56" s="25" t="str">
        <f>F14</f>
        <v>žst. Volyně</v>
      </c>
      <c r="G56" s="34"/>
      <c r="H56" s="34"/>
      <c r="I56" s="27" t="s">
        <v>24</v>
      </c>
      <c r="J56" s="57" t="str">
        <f>IF(J14="","",J14)</f>
        <v>18. 2. 2021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26</v>
      </c>
      <c r="D58" s="34"/>
      <c r="E58" s="34"/>
      <c r="F58" s="25" t="str">
        <f>E17</f>
        <v xml:space="preserve"> </v>
      </c>
      <c r="G58" s="34"/>
      <c r="H58" s="34"/>
      <c r="I58" s="27" t="s">
        <v>34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>
      <c r="A59" s="32"/>
      <c r="B59" s="33"/>
      <c r="C59" s="27" t="s">
        <v>32</v>
      </c>
      <c r="D59" s="34"/>
      <c r="E59" s="34"/>
      <c r="F59" s="25" t="str">
        <f>IF(E20="","",E20)</f>
        <v>Vyplň údaj</v>
      </c>
      <c r="G59" s="34"/>
      <c r="H59" s="34"/>
      <c r="I59" s="27" t="s">
        <v>38</v>
      </c>
      <c r="J59" s="30" t="str">
        <f>E26</f>
        <v xml:space="preserve"> Libor Brabenec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161</v>
      </c>
      <c r="D61" s="135"/>
      <c r="E61" s="135"/>
      <c r="F61" s="135"/>
      <c r="G61" s="135"/>
      <c r="H61" s="135"/>
      <c r="I61" s="135"/>
      <c r="J61" s="136" t="s">
        <v>162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74</v>
      </c>
      <c r="D63" s="34"/>
      <c r="E63" s="34"/>
      <c r="F63" s="34"/>
      <c r="G63" s="34"/>
      <c r="H63" s="34"/>
      <c r="I63" s="34"/>
      <c r="J63" s="75">
        <f>J85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163</v>
      </c>
    </row>
    <row r="64" spans="1:47" s="2" customFormat="1" ht="21.75" customHeight="1">
      <c r="A64" s="32"/>
      <c r="B64" s="33"/>
      <c r="C64" s="34"/>
      <c r="D64" s="34"/>
      <c r="E64" s="34"/>
      <c r="F64" s="34"/>
      <c r="G64" s="34"/>
      <c r="H64" s="34"/>
      <c r="I64" s="34"/>
      <c r="J64" s="34"/>
      <c r="K64" s="34"/>
      <c r="L64" s="111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pans="1:31" s="2" customFormat="1" ht="6.95" customHeight="1">
      <c r="A65" s="32"/>
      <c r="B65" s="45"/>
      <c r="C65" s="46"/>
      <c r="D65" s="46"/>
      <c r="E65" s="46"/>
      <c r="F65" s="46"/>
      <c r="G65" s="46"/>
      <c r="H65" s="46"/>
      <c r="I65" s="46"/>
      <c r="J65" s="46"/>
      <c r="K65" s="46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9" spans="1:31" s="2" customFormat="1" ht="6.95" customHeight="1">
      <c r="A69" s="32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24.95" customHeight="1">
      <c r="A70" s="32"/>
      <c r="B70" s="33"/>
      <c r="C70" s="21" t="s">
        <v>164</v>
      </c>
      <c r="D70" s="34"/>
      <c r="E70" s="34"/>
      <c r="F70" s="34"/>
      <c r="G70" s="34"/>
      <c r="H70" s="34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6.95" customHeight="1">
      <c r="A71" s="32"/>
      <c r="B71" s="33"/>
      <c r="C71" s="34"/>
      <c r="D71" s="34"/>
      <c r="E71" s="34"/>
      <c r="F71" s="34"/>
      <c r="G71" s="34"/>
      <c r="H71" s="34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2" customHeight="1">
      <c r="A72" s="32"/>
      <c r="B72" s="33"/>
      <c r="C72" s="27" t="s">
        <v>16</v>
      </c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6.5" customHeight="1">
      <c r="A73" s="32"/>
      <c r="B73" s="33"/>
      <c r="C73" s="34"/>
      <c r="D73" s="34"/>
      <c r="E73" s="351" t="str">
        <f>E7</f>
        <v>Oprava kolejí a výhybek v žst. Volyně.</v>
      </c>
      <c r="F73" s="352"/>
      <c r="G73" s="352"/>
      <c r="H73" s="352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1" customFormat="1" ht="12" customHeight="1">
      <c r="B74" s="19"/>
      <c r="C74" s="27" t="s">
        <v>158</v>
      </c>
      <c r="D74" s="20"/>
      <c r="E74" s="20"/>
      <c r="F74" s="20"/>
      <c r="G74" s="20"/>
      <c r="H74" s="20"/>
      <c r="I74" s="20"/>
      <c r="J74" s="20"/>
      <c r="K74" s="20"/>
      <c r="L74" s="18"/>
    </row>
    <row r="75" spans="1:31" s="2" customFormat="1" ht="16.5" customHeight="1">
      <c r="A75" s="32"/>
      <c r="B75" s="33"/>
      <c r="C75" s="34"/>
      <c r="D75" s="34"/>
      <c r="E75" s="351" t="s">
        <v>963</v>
      </c>
      <c r="F75" s="353"/>
      <c r="G75" s="353"/>
      <c r="H75" s="353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326</v>
      </c>
      <c r="D76" s="34"/>
      <c r="E76" s="34"/>
      <c r="F76" s="34"/>
      <c r="G76" s="34"/>
      <c r="H76" s="34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6.5" customHeight="1">
      <c r="A77" s="32"/>
      <c r="B77" s="33"/>
      <c r="C77" s="34"/>
      <c r="D77" s="34"/>
      <c r="E77" s="307" t="str">
        <f>E11</f>
        <v>SO 18.3 - VON</v>
      </c>
      <c r="F77" s="353"/>
      <c r="G77" s="353"/>
      <c r="H77" s="353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22</v>
      </c>
      <c r="D79" s="34"/>
      <c r="E79" s="34"/>
      <c r="F79" s="25" t="str">
        <f>F14</f>
        <v>žst. Volyně</v>
      </c>
      <c r="G79" s="34"/>
      <c r="H79" s="34"/>
      <c r="I79" s="27" t="s">
        <v>24</v>
      </c>
      <c r="J79" s="57" t="str">
        <f>IF(J14="","",J14)</f>
        <v>18. 2. 2021</v>
      </c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5.2" customHeight="1">
      <c r="A81" s="32"/>
      <c r="B81" s="33"/>
      <c r="C81" s="27" t="s">
        <v>26</v>
      </c>
      <c r="D81" s="34"/>
      <c r="E81" s="34"/>
      <c r="F81" s="25" t="str">
        <f>E17</f>
        <v xml:space="preserve"> </v>
      </c>
      <c r="G81" s="34"/>
      <c r="H81" s="34"/>
      <c r="I81" s="27" t="s">
        <v>34</v>
      </c>
      <c r="J81" s="30" t="str">
        <f>E23</f>
        <v xml:space="preserve"> </v>
      </c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>
      <c r="A82" s="32"/>
      <c r="B82" s="33"/>
      <c r="C82" s="27" t="s">
        <v>32</v>
      </c>
      <c r="D82" s="34"/>
      <c r="E82" s="34"/>
      <c r="F82" s="25" t="str">
        <f>IF(E20="","",E20)</f>
        <v>Vyplň údaj</v>
      </c>
      <c r="G82" s="34"/>
      <c r="H82" s="34"/>
      <c r="I82" s="27" t="s">
        <v>38</v>
      </c>
      <c r="J82" s="30" t="str">
        <f>E26</f>
        <v xml:space="preserve"> Libor Brabenec</v>
      </c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0.3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9" customFormat="1" ht="29.25" customHeight="1">
      <c r="A84" s="138"/>
      <c r="B84" s="139"/>
      <c r="C84" s="140" t="s">
        <v>165</v>
      </c>
      <c r="D84" s="141" t="s">
        <v>61</v>
      </c>
      <c r="E84" s="141" t="s">
        <v>57</v>
      </c>
      <c r="F84" s="141" t="s">
        <v>58</v>
      </c>
      <c r="G84" s="141" t="s">
        <v>166</v>
      </c>
      <c r="H84" s="141" t="s">
        <v>167</v>
      </c>
      <c r="I84" s="141" t="s">
        <v>168</v>
      </c>
      <c r="J84" s="141" t="s">
        <v>162</v>
      </c>
      <c r="K84" s="142" t="s">
        <v>169</v>
      </c>
      <c r="L84" s="143"/>
      <c r="M84" s="66" t="s">
        <v>35</v>
      </c>
      <c r="N84" s="67" t="s">
        <v>46</v>
      </c>
      <c r="O84" s="67" t="s">
        <v>170</v>
      </c>
      <c r="P84" s="67" t="s">
        <v>171</v>
      </c>
      <c r="Q84" s="67" t="s">
        <v>172</v>
      </c>
      <c r="R84" s="67" t="s">
        <v>173</v>
      </c>
      <c r="S84" s="67" t="s">
        <v>174</v>
      </c>
      <c r="T84" s="68" t="s">
        <v>175</v>
      </c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8"/>
    </row>
    <row r="85" spans="1:65" s="2" customFormat="1" ht="22.9" customHeight="1">
      <c r="A85" s="32"/>
      <c r="B85" s="33"/>
      <c r="C85" s="73" t="s">
        <v>176</v>
      </c>
      <c r="D85" s="34"/>
      <c r="E85" s="34"/>
      <c r="F85" s="34"/>
      <c r="G85" s="34"/>
      <c r="H85" s="34"/>
      <c r="I85" s="34"/>
      <c r="J85" s="144">
        <f>BK85</f>
        <v>0</v>
      </c>
      <c r="K85" s="34"/>
      <c r="L85" s="37"/>
      <c r="M85" s="69"/>
      <c r="N85" s="145"/>
      <c r="O85" s="70"/>
      <c r="P85" s="146">
        <f>SUM(P86:P93)</f>
        <v>0</v>
      </c>
      <c r="Q85" s="70"/>
      <c r="R85" s="146">
        <f>SUM(R86:R93)</f>
        <v>0</v>
      </c>
      <c r="S85" s="70"/>
      <c r="T85" s="147">
        <f>SUM(T86:T93)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5" t="s">
        <v>75</v>
      </c>
      <c r="AU85" s="15" t="s">
        <v>163</v>
      </c>
      <c r="BK85" s="148">
        <f>SUM(BK86:BK93)</f>
        <v>0</v>
      </c>
    </row>
    <row r="86" spans="1:65" s="2" customFormat="1" ht="16.5" customHeight="1">
      <c r="A86" s="32"/>
      <c r="B86" s="33"/>
      <c r="C86" s="149" t="s">
        <v>84</v>
      </c>
      <c r="D86" s="149" t="s">
        <v>177</v>
      </c>
      <c r="E86" s="150" t="s">
        <v>1436</v>
      </c>
      <c r="F86" s="151" t="s">
        <v>1437</v>
      </c>
      <c r="G86" s="152" t="s">
        <v>1438</v>
      </c>
      <c r="H86" s="153">
        <v>1</v>
      </c>
      <c r="I86" s="154"/>
      <c r="J86" s="155">
        <f t="shared" ref="J86:J93" si="0">ROUND(I86*H86,2)</f>
        <v>0</v>
      </c>
      <c r="K86" s="151" t="s">
        <v>766</v>
      </c>
      <c r="L86" s="37"/>
      <c r="M86" s="156" t="s">
        <v>35</v>
      </c>
      <c r="N86" s="157" t="s">
        <v>47</v>
      </c>
      <c r="O86" s="62"/>
      <c r="P86" s="158">
        <f t="shared" ref="P86:P93" si="1">O86*H86</f>
        <v>0</v>
      </c>
      <c r="Q86" s="158">
        <v>0</v>
      </c>
      <c r="R86" s="158">
        <f t="shared" ref="R86:R93" si="2">Q86*H86</f>
        <v>0</v>
      </c>
      <c r="S86" s="158">
        <v>0</v>
      </c>
      <c r="T86" s="159">
        <f t="shared" ref="T86:T93" si="3"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0" t="s">
        <v>182</v>
      </c>
      <c r="AT86" s="160" t="s">
        <v>177</v>
      </c>
      <c r="AU86" s="160" t="s">
        <v>76</v>
      </c>
      <c r="AY86" s="15" t="s">
        <v>183</v>
      </c>
      <c r="BE86" s="161">
        <f t="shared" ref="BE86:BE93" si="4">IF(N86="základní",J86,0)</f>
        <v>0</v>
      </c>
      <c r="BF86" s="161">
        <f t="shared" ref="BF86:BF93" si="5">IF(N86="snížená",J86,0)</f>
        <v>0</v>
      </c>
      <c r="BG86" s="161">
        <f t="shared" ref="BG86:BG93" si="6">IF(N86="zákl. přenesená",J86,0)</f>
        <v>0</v>
      </c>
      <c r="BH86" s="161">
        <f t="shared" ref="BH86:BH93" si="7">IF(N86="sníž. přenesená",J86,0)</f>
        <v>0</v>
      </c>
      <c r="BI86" s="161">
        <f t="shared" ref="BI86:BI93" si="8">IF(N86="nulová",J86,0)</f>
        <v>0</v>
      </c>
      <c r="BJ86" s="15" t="s">
        <v>84</v>
      </c>
      <c r="BK86" s="161">
        <f t="shared" ref="BK86:BK93" si="9">ROUND(I86*H86,2)</f>
        <v>0</v>
      </c>
      <c r="BL86" s="15" t="s">
        <v>182</v>
      </c>
      <c r="BM86" s="160" t="s">
        <v>1439</v>
      </c>
    </row>
    <row r="87" spans="1:65" s="2" customFormat="1" ht="16.5" customHeight="1">
      <c r="A87" s="32"/>
      <c r="B87" s="33"/>
      <c r="C87" s="149" t="s">
        <v>86</v>
      </c>
      <c r="D87" s="149" t="s">
        <v>177</v>
      </c>
      <c r="E87" s="150" t="s">
        <v>1440</v>
      </c>
      <c r="F87" s="151" t="s">
        <v>1441</v>
      </c>
      <c r="G87" s="152" t="s">
        <v>1438</v>
      </c>
      <c r="H87" s="153">
        <v>1</v>
      </c>
      <c r="I87" s="154"/>
      <c r="J87" s="155">
        <f t="shared" si="0"/>
        <v>0</v>
      </c>
      <c r="K87" s="151" t="s">
        <v>766</v>
      </c>
      <c r="L87" s="37"/>
      <c r="M87" s="156" t="s">
        <v>35</v>
      </c>
      <c r="N87" s="157" t="s">
        <v>47</v>
      </c>
      <c r="O87" s="62"/>
      <c r="P87" s="158">
        <f t="shared" si="1"/>
        <v>0</v>
      </c>
      <c r="Q87" s="158">
        <v>0</v>
      </c>
      <c r="R87" s="158">
        <f t="shared" si="2"/>
        <v>0</v>
      </c>
      <c r="S87" s="158">
        <v>0</v>
      </c>
      <c r="T87" s="159">
        <f t="shared" si="3"/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0" t="s">
        <v>182</v>
      </c>
      <c r="AT87" s="160" t="s">
        <v>177</v>
      </c>
      <c r="AU87" s="160" t="s">
        <v>76</v>
      </c>
      <c r="AY87" s="15" t="s">
        <v>183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15" t="s">
        <v>84</v>
      </c>
      <c r="BK87" s="161">
        <f t="shared" si="9"/>
        <v>0</v>
      </c>
      <c r="BL87" s="15" t="s">
        <v>182</v>
      </c>
      <c r="BM87" s="160" t="s">
        <v>1442</v>
      </c>
    </row>
    <row r="88" spans="1:65" s="2" customFormat="1" ht="16.5" customHeight="1">
      <c r="A88" s="32"/>
      <c r="B88" s="33"/>
      <c r="C88" s="149" t="s">
        <v>186</v>
      </c>
      <c r="D88" s="149" t="s">
        <v>177</v>
      </c>
      <c r="E88" s="150" t="s">
        <v>1443</v>
      </c>
      <c r="F88" s="151" t="s">
        <v>1444</v>
      </c>
      <c r="G88" s="152" t="s">
        <v>1445</v>
      </c>
      <c r="H88" s="153">
        <v>1</v>
      </c>
      <c r="I88" s="154"/>
      <c r="J88" s="155">
        <f t="shared" si="0"/>
        <v>0</v>
      </c>
      <c r="K88" s="151" t="s">
        <v>766</v>
      </c>
      <c r="L88" s="37"/>
      <c r="M88" s="156" t="s">
        <v>35</v>
      </c>
      <c r="N88" s="157" t="s">
        <v>47</v>
      </c>
      <c r="O88" s="62"/>
      <c r="P88" s="158">
        <f t="shared" si="1"/>
        <v>0</v>
      </c>
      <c r="Q88" s="158">
        <v>0</v>
      </c>
      <c r="R88" s="158">
        <f t="shared" si="2"/>
        <v>0</v>
      </c>
      <c r="S88" s="158">
        <v>0</v>
      </c>
      <c r="T88" s="159">
        <f t="shared" si="3"/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0" t="s">
        <v>1446</v>
      </c>
      <c r="AT88" s="160" t="s">
        <v>177</v>
      </c>
      <c r="AU88" s="160" t="s">
        <v>76</v>
      </c>
      <c r="AY88" s="15" t="s">
        <v>183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15" t="s">
        <v>84</v>
      </c>
      <c r="BK88" s="161">
        <f t="shared" si="9"/>
        <v>0</v>
      </c>
      <c r="BL88" s="15" t="s">
        <v>1446</v>
      </c>
      <c r="BM88" s="160" t="s">
        <v>1447</v>
      </c>
    </row>
    <row r="89" spans="1:65" s="2" customFormat="1" ht="16.5" customHeight="1">
      <c r="A89" s="32"/>
      <c r="B89" s="33"/>
      <c r="C89" s="149" t="s">
        <v>182</v>
      </c>
      <c r="D89" s="149" t="s">
        <v>177</v>
      </c>
      <c r="E89" s="150" t="s">
        <v>1448</v>
      </c>
      <c r="F89" s="151" t="s">
        <v>1449</v>
      </c>
      <c r="G89" s="152" t="s">
        <v>1438</v>
      </c>
      <c r="H89" s="153">
        <v>1</v>
      </c>
      <c r="I89" s="154"/>
      <c r="J89" s="155">
        <f t="shared" si="0"/>
        <v>0</v>
      </c>
      <c r="K89" s="151" t="s">
        <v>766</v>
      </c>
      <c r="L89" s="37"/>
      <c r="M89" s="156" t="s">
        <v>35</v>
      </c>
      <c r="N89" s="157" t="s">
        <v>47</v>
      </c>
      <c r="O89" s="62"/>
      <c r="P89" s="158">
        <f t="shared" si="1"/>
        <v>0</v>
      </c>
      <c r="Q89" s="158">
        <v>0</v>
      </c>
      <c r="R89" s="158">
        <f t="shared" si="2"/>
        <v>0</v>
      </c>
      <c r="S89" s="158">
        <v>0</v>
      </c>
      <c r="T89" s="159">
        <f t="shared" si="3"/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0" t="s">
        <v>182</v>
      </c>
      <c r="AT89" s="160" t="s">
        <v>177</v>
      </c>
      <c r="AU89" s="160" t="s">
        <v>76</v>
      </c>
      <c r="AY89" s="15" t="s">
        <v>183</v>
      </c>
      <c r="BE89" s="161">
        <f t="shared" si="4"/>
        <v>0</v>
      </c>
      <c r="BF89" s="161">
        <f t="shared" si="5"/>
        <v>0</v>
      </c>
      <c r="BG89" s="161">
        <f t="shared" si="6"/>
        <v>0</v>
      </c>
      <c r="BH89" s="161">
        <f t="shared" si="7"/>
        <v>0</v>
      </c>
      <c r="BI89" s="161">
        <f t="shared" si="8"/>
        <v>0</v>
      </c>
      <c r="BJ89" s="15" t="s">
        <v>84</v>
      </c>
      <c r="BK89" s="161">
        <f t="shared" si="9"/>
        <v>0</v>
      </c>
      <c r="BL89" s="15" t="s">
        <v>182</v>
      </c>
      <c r="BM89" s="160" t="s">
        <v>1450</v>
      </c>
    </row>
    <row r="90" spans="1:65" s="2" customFormat="1" ht="16.5" customHeight="1">
      <c r="A90" s="32"/>
      <c r="B90" s="33"/>
      <c r="C90" s="149" t="s">
        <v>194</v>
      </c>
      <c r="D90" s="149" t="s">
        <v>177</v>
      </c>
      <c r="E90" s="150" t="s">
        <v>1451</v>
      </c>
      <c r="F90" s="151" t="s">
        <v>1452</v>
      </c>
      <c r="G90" s="152" t="s">
        <v>1438</v>
      </c>
      <c r="H90" s="153">
        <v>1</v>
      </c>
      <c r="I90" s="154"/>
      <c r="J90" s="155">
        <f t="shared" si="0"/>
        <v>0</v>
      </c>
      <c r="K90" s="151" t="s">
        <v>766</v>
      </c>
      <c r="L90" s="37"/>
      <c r="M90" s="156" t="s">
        <v>35</v>
      </c>
      <c r="N90" s="157" t="s">
        <v>47</v>
      </c>
      <c r="O90" s="62"/>
      <c r="P90" s="158">
        <f t="shared" si="1"/>
        <v>0</v>
      </c>
      <c r="Q90" s="158">
        <v>0</v>
      </c>
      <c r="R90" s="158">
        <f t="shared" si="2"/>
        <v>0</v>
      </c>
      <c r="S90" s="158">
        <v>0</v>
      </c>
      <c r="T90" s="159">
        <f t="shared" si="3"/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0" t="s">
        <v>182</v>
      </c>
      <c r="AT90" s="160" t="s">
        <v>177</v>
      </c>
      <c r="AU90" s="160" t="s">
        <v>76</v>
      </c>
      <c r="AY90" s="15" t="s">
        <v>183</v>
      </c>
      <c r="BE90" s="161">
        <f t="shared" si="4"/>
        <v>0</v>
      </c>
      <c r="BF90" s="161">
        <f t="shared" si="5"/>
        <v>0</v>
      </c>
      <c r="BG90" s="161">
        <f t="shared" si="6"/>
        <v>0</v>
      </c>
      <c r="BH90" s="161">
        <f t="shared" si="7"/>
        <v>0</v>
      </c>
      <c r="BI90" s="161">
        <f t="shared" si="8"/>
        <v>0</v>
      </c>
      <c r="BJ90" s="15" t="s">
        <v>84</v>
      </c>
      <c r="BK90" s="161">
        <f t="shared" si="9"/>
        <v>0</v>
      </c>
      <c r="BL90" s="15" t="s">
        <v>182</v>
      </c>
      <c r="BM90" s="160" t="s">
        <v>1453</v>
      </c>
    </row>
    <row r="91" spans="1:65" s="2" customFormat="1" ht="16.5" customHeight="1">
      <c r="A91" s="32"/>
      <c r="B91" s="33"/>
      <c r="C91" s="149" t="s">
        <v>190</v>
      </c>
      <c r="D91" s="149" t="s">
        <v>177</v>
      </c>
      <c r="E91" s="150" t="s">
        <v>1454</v>
      </c>
      <c r="F91" s="151" t="s">
        <v>1455</v>
      </c>
      <c r="G91" s="152" t="s">
        <v>1438</v>
      </c>
      <c r="H91" s="153">
        <v>1</v>
      </c>
      <c r="I91" s="154"/>
      <c r="J91" s="155">
        <f t="shared" si="0"/>
        <v>0</v>
      </c>
      <c r="K91" s="151" t="s">
        <v>766</v>
      </c>
      <c r="L91" s="37"/>
      <c r="M91" s="156" t="s">
        <v>35</v>
      </c>
      <c r="N91" s="157" t="s">
        <v>47</v>
      </c>
      <c r="O91" s="62"/>
      <c r="P91" s="158">
        <f t="shared" si="1"/>
        <v>0</v>
      </c>
      <c r="Q91" s="158">
        <v>0</v>
      </c>
      <c r="R91" s="158">
        <f t="shared" si="2"/>
        <v>0</v>
      </c>
      <c r="S91" s="158">
        <v>0</v>
      </c>
      <c r="T91" s="159">
        <f t="shared" si="3"/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0" t="s">
        <v>182</v>
      </c>
      <c r="AT91" s="160" t="s">
        <v>177</v>
      </c>
      <c r="AU91" s="160" t="s">
        <v>76</v>
      </c>
      <c r="AY91" s="15" t="s">
        <v>183</v>
      </c>
      <c r="BE91" s="161">
        <f t="shared" si="4"/>
        <v>0</v>
      </c>
      <c r="BF91" s="161">
        <f t="shared" si="5"/>
        <v>0</v>
      </c>
      <c r="BG91" s="161">
        <f t="shared" si="6"/>
        <v>0</v>
      </c>
      <c r="BH91" s="161">
        <f t="shared" si="7"/>
        <v>0</v>
      </c>
      <c r="BI91" s="161">
        <f t="shared" si="8"/>
        <v>0</v>
      </c>
      <c r="BJ91" s="15" t="s">
        <v>84</v>
      </c>
      <c r="BK91" s="161">
        <f t="shared" si="9"/>
        <v>0</v>
      </c>
      <c r="BL91" s="15" t="s">
        <v>182</v>
      </c>
      <c r="BM91" s="160" t="s">
        <v>1456</v>
      </c>
    </row>
    <row r="92" spans="1:65" s="2" customFormat="1" ht="16.5" customHeight="1">
      <c r="A92" s="32"/>
      <c r="B92" s="33"/>
      <c r="C92" s="149" t="s">
        <v>202</v>
      </c>
      <c r="D92" s="149" t="s">
        <v>177</v>
      </c>
      <c r="E92" s="150" t="s">
        <v>1457</v>
      </c>
      <c r="F92" s="151" t="s">
        <v>1458</v>
      </c>
      <c r="G92" s="152" t="s">
        <v>1438</v>
      </c>
      <c r="H92" s="153">
        <v>1</v>
      </c>
      <c r="I92" s="154"/>
      <c r="J92" s="155">
        <f t="shared" si="0"/>
        <v>0</v>
      </c>
      <c r="K92" s="151" t="s">
        <v>766</v>
      </c>
      <c r="L92" s="37"/>
      <c r="M92" s="156" t="s">
        <v>35</v>
      </c>
      <c r="N92" s="157" t="s">
        <v>47</v>
      </c>
      <c r="O92" s="62"/>
      <c r="P92" s="158">
        <f t="shared" si="1"/>
        <v>0</v>
      </c>
      <c r="Q92" s="158">
        <v>0</v>
      </c>
      <c r="R92" s="158">
        <f t="shared" si="2"/>
        <v>0</v>
      </c>
      <c r="S92" s="158">
        <v>0</v>
      </c>
      <c r="T92" s="159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0" t="s">
        <v>182</v>
      </c>
      <c r="AT92" s="160" t="s">
        <v>177</v>
      </c>
      <c r="AU92" s="160" t="s">
        <v>76</v>
      </c>
      <c r="AY92" s="15" t="s">
        <v>183</v>
      </c>
      <c r="BE92" s="161">
        <f t="shared" si="4"/>
        <v>0</v>
      </c>
      <c r="BF92" s="161">
        <f t="shared" si="5"/>
        <v>0</v>
      </c>
      <c r="BG92" s="161">
        <f t="shared" si="6"/>
        <v>0</v>
      </c>
      <c r="BH92" s="161">
        <f t="shared" si="7"/>
        <v>0</v>
      </c>
      <c r="BI92" s="161">
        <f t="shared" si="8"/>
        <v>0</v>
      </c>
      <c r="BJ92" s="15" t="s">
        <v>84</v>
      </c>
      <c r="BK92" s="161">
        <f t="shared" si="9"/>
        <v>0</v>
      </c>
      <c r="BL92" s="15" t="s">
        <v>182</v>
      </c>
      <c r="BM92" s="160" t="s">
        <v>1459</v>
      </c>
    </row>
    <row r="93" spans="1:65" s="2" customFormat="1" ht="16.5" customHeight="1">
      <c r="A93" s="32"/>
      <c r="B93" s="33"/>
      <c r="C93" s="149" t="s">
        <v>193</v>
      </c>
      <c r="D93" s="149" t="s">
        <v>177</v>
      </c>
      <c r="E93" s="150" t="s">
        <v>1460</v>
      </c>
      <c r="F93" s="151" t="s">
        <v>1461</v>
      </c>
      <c r="G93" s="152" t="s">
        <v>1438</v>
      </c>
      <c r="H93" s="153">
        <v>1</v>
      </c>
      <c r="I93" s="154"/>
      <c r="J93" s="155">
        <f t="shared" si="0"/>
        <v>0</v>
      </c>
      <c r="K93" s="151" t="s">
        <v>766</v>
      </c>
      <c r="L93" s="37"/>
      <c r="M93" s="177" t="s">
        <v>35</v>
      </c>
      <c r="N93" s="178" t="s">
        <v>47</v>
      </c>
      <c r="O93" s="179"/>
      <c r="P93" s="180">
        <f t="shared" si="1"/>
        <v>0</v>
      </c>
      <c r="Q93" s="180">
        <v>0</v>
      </c>
      <c r="R93" s="180">
        <f t="shared" si="2"/>
        <v>0</v>
      </c>
      <c r="S93" s="180">
        <v>0</v>
      </c>
      <c r="T93" s="181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0" t="s">
        <v>182</v>
      </c>
      <c r="AT93" s="160" t="s">
        <v>177</v>
      </c>
      <c r="AU93" s="160" t="s">
        <v>76</v>
      </c>
      <c r="AY93" s="15" t="s">
        <v>183</v>
      </c>
      <c r="BE93" s="161">
        <f t="shared" si="4"/>
        <v>0</v>
      </c>
      <c r="BF93" s="161">
        <f t="shared" si="5"/>
        <v>0</v>
      </c>
      <c r="BG93" s="161">
        <f t="shared" si="6"/>
        <v>0</v>
      </c>
      <c r="BH93" s="161">
        <f t="shared" si="7"/>
        <v>0</v>
      </c>
      <c r="BI93" s="161">
        <f t="shared" si="8"/>
        <v>0</v>
      </c>
      <c r="BJ93" s="15" t="s">
        <v>84</v>
      </c>
      <c r="BK93" s="161">
        <f t="shared" si="9"/>
        <v>0</v>
      </c>
      <c r="BL93" s="15" t="s">
        <v>182</v>
      </c>
      <c r="BM93" s="160" t="s">
        <v>1462</v>
      </c>
    </row>
    <row r="94" spans="1:65" s="2" customFormat="1" ht="6.95" customHeight="1">
      <c r="A94" s="32"/>
      <c r="B94" s="45"/>
      <c r="C94" s="46"/>
      <c r="D94" s="46"/>
      <c r="E94" s="46"/>
      <c r="F94" s="46"/>
      <c r="G94" s="46"/>
      <c r="H94" s="46"/>
      <c r="I94" s="46"/>
      <c r="J94" s="46"/>
      <c r="K94" s="46"/>
      <c r="L94" s="37"/>
      <c r="M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</sheetData>
  <sheetProtection algorithmName="SHA-512" hashValue="MuUhsBTaiSX0hfB86QDVSrPxWemwTa01YGrSxdrROj9gaihCWB7g4vNuGQ7ETwkO8bncqk5aRjF8VLGw8GE7Bw==" saltValue="9BozKrqAX6mMAwqEE6VhtfnCEaEnN0c6ZFf4Gyn/RYp+81zUBw3rMYO+FUCQVnT+Rmhirc9/uJ7kvizeB7FXyw==" spinCount="100000" sheet="1" objects="1" scenarios="1" formatColumns="0" formatRows="0" autoFilter="0"/>
  <autoFilter ref="C84:K93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219" customWidth="1"/>
    <col min="2" max="2" width="1.6640625" style="219" customWidth="1"/>
    <col min="3" max="4" width="5" style="219" customWidth="1"/>
    <col min="5" max="5" width="11.6640625" style="219" customWidth="1"/>
    <col min="6" max="6" width="9.1640625" style="219" customWidth="1"/>
    <col min="7" max="7" width="5" style="219" customWidth="1"/>
    <col min="8" max="8" width="77.83203125" style="219" customWidth="1"/>
    <col min="9" max="10" width="20" style="219" customWidth="1"/>
    <col min="11" max="11" width="1.6640625" style="219" customWidth="1"/>
  </cols>
  <sheetData>
    <row r="1" spans="2:11" s="1" customFormat="1" ht="37.5" customHeight="1"/>
    <row r="2" spans="2:11" s="1" customFormat="1" ht="7.5" customHeight="1">
      <c r="B2" s="220"/>
      <c r="C2" s="221"/>
      <c r="D2" s="221"/>
      <c r="E2" s="221"/>
      <c r="F2" s="221"/>
      <c r="G2" s="221"/>
      <c r="H2" s="221"/>
      <c r="I2" s="221"/>
      <c r="J2" s="221"/>
      <c r="K2" s="222"/>
    </row>
    <row r="3" spans="2:11" s="13" customFormat="1" ht="45" customHeight="1">
      <c r="B3" s="223"/>
      <c r="C3" s="355" t="s">
        <v>1463</v>
      </c>
      <c r="D3" s="355"/>
      <c r="E3" s="355"/>
      <c r="F3" s="355"/>
      <c r="G3" s="355"/>
      <c r="H3" s="355"/>
      <c r="I3" s="355"/>
      <c r="J3" s="355"/>
      <c r="K3" s="224"/>
    </row>
    <row r="4" spans="2:11" s="1" customFormat="1" ht="25.5" customHeight="1">
      <c r="B4" s="225"/>
      <c r="C4" s="360" t="s">
        <v>1464</v>
      </c>
      <c r="D4" s="360"/>
      <c r="E4" s="360"/>
      <c r="F4" s="360"/>
      <c r="G4" s="360"/>
      <c r="H4" s="360"/>
      <c r="I4" s="360"/>
      <c r="J4" s="360"/>
      <c r="K4" s="226"/>
    </row>
    <row r="5" spans="2:11" s="1" customFormat="1" ht="5.25" customHeight="1">
      <c r="B5" s="225"/>
      <c r="C5" s="227"/>
      <c r="D5" s="227"/>
      <c r="E5" s="227"/>
      <c r="F5" s="227"/>
      <c r="G5" s="227"/>
      <c r="H5" s="227"/>
      <c r="I5" s="227"/>
      <c r="J5" s="227"/>
      <c r="K5" s="226"/>
    </row>
    <row r="6" spans="2:11" s="1" customFormat="1" ht="15" customHeight="1">
      <c r="B6" s="225"/>
      <c r="C6" s="359" t="s">
        <v>1465</v>
      </c>
      <c r="D6" s="359"/>
      <c r="E6" s="359"/>
      <c r="F6" s="359"/>
      <c r="G6" s="359"/>
      <c r="H6" s="359"/>
      <c r="I6" s="359"/>
      <c r="J6" s="359"/>
      <c r="K6" s="226"/>
    </row>
    <row r="7" spans="2:11" s="1" customFormat="1" ht="15" customHeight="1">
      <c r="B7" s="229"/>
      <c r="C7" s="359" t="s">
        <v>1466</v>
      </c>
      <c r="D7" s="359"/>
      <c r="E7" s="359"/>
      <c r="F7" s="359"/>
      <c r="G7" s="359"/>
      <c r="H7" s="359"/>
      <c r="I7" s="359"/>
      <c r="J7" s="359"/>
      <c r="K7" s="226"/>
    </row>
    <row r="8" spans="2:11" s="1" customFormat="1" ht="12.75" customHeight="1">
      <c r="B8" s="229"/>
      <c r="C8" s="228"/>
      <c r="D8" s="228"/>
      <c r="E8" s="228"/>
      <c r="F8" s="228"/>
      <c r="G8" s="228"/>
      <c r="H8" s="228"/>
      <c r="I8" s="228"/>
      <c r="J8" s="228"/>
      <c r="K8" s="226"/>
    </row>
    <row r="9" spans="2:11" s="1" customFormat="1" ht="15" customHeight="1">
      <c r="B9" s="229"/>
      <c r="C9" s="359" t="s">
        <v>1467</v>
      </c>
      <c r="D9" s="359"/>
      <c r="E9" s="359"/>
      <c r="F9" s="359"/>
      <c r="G9" s="359"/>
      <c r="H9" s="359"/>
      <c r="I9" s="359"/>
      <c r="J9" s="359"/>
      <c r="K9" s="226"/>
    </row>
    <row r="10" spans="2:11" s="1" customFormat="1" ht="15" customHeight="1">
      <c r="B10" s="229"/>
      <c r="C10" s="228"/>
      <c r="D10" s="359" t="s">
        <v>1468</v>
      </c>
      <c r="E10" s="359"/>
      <c r="F10" s="359"/>
      <c r="G10" s="359"/>
      <c r="H10" s="359"/>
      <c r="I10" s="359"/>
      <c r="J10" s="359"/>
      <c r="K10" s="226"/>
    </row>
    <row r="11" spans="2:11" s="1" customFormat="1" ht="15" customHeight="1">
      <c r="B11" s="229"/>
      <c r="C11" s="230"/>
      <c r="D11" s="359" t="s">
        <v>1469</v>
      </c>
      <c r="E11" s="359"/>
      <c r="F11" s="359"/>
      <c r="G11" s="359"/>
      <c r="H11" s="359"/>
      <c r="I11" s="359"/>
      <c r="J11" s="359"/>
      <c r="K11" s="226"/>
    </row>
    <row r="12" spans="2:11" s="1" customFormat="1" ht="15" customHeight="1">
      <c r="B12" s="229"/>
      <c r="C12" s="230"/>
      <c r="D12" s="228"/>
      <c r="E12" s="228"/>
      <c r="F12" s="228"/>
      <c r="G12" s="228"/>
      <c r="H12" s="228"/>
      <c r="I12" s="228"/>
      <c r="J12" s="228"/>
      <c r="K12" s="226"/>
    </row>
    <row r="13" spans="2:11" s="1" customFormat="1" ht="15" customHeight="1">
      <c r="B13" s="229"/>
      <c r="C13" s="230"/>
      <c r="D13" s="231" t="s">
        <v>1470</v>
      </c>
      <c r="E13" s="228"/>
      <c r="F13" s="228"/>
      <c r="G13" s="228"/>
      <c r="H13" s="228"/>
      <c r="I13" s="228"/>
      <c r="J13" s="228"/>
      <c r="K13" s="226"/>
    </row>
    <row r="14" spans="2:11" s="1" customFormat="1" ht="12.75" customHeight="1">
      <c r="B14" s="229"/>
      <c r="C14" s="230"/>
      <c r="D14" s="230"/>
      <c r="E14" s="230"/>
      <c r="F14" s="230"/>
      <c r="G14" s="230"/>
      <c r="H14" s="230"/>
      <c r="I14" s="230"/>
      <c r="J14" s="230"/>
      <c r="K14" s="226"/>
    </row>
    <row r="15" spans="2:11" s="1" customFormat="1" ht="15" customHeight="1">
      <c r="B15" s="229"/>
      <c r="C15" s="230"/>
      <c r="D15" s="359" t="s">
        <v>1471</v>
      </c>
      <c r="E15" s="359"/>
      <c r="F15" s="359"/>
      <c r="G15" s="359"/>
      <c r="H15" s="359"/>
      <c r="I15" s="359"/>
      <c r="J15" s="359"/>
      <c r="K15" s="226"/>
    </row>
    <row r="16" spans="2:11" s="1" customFormat="1" ht="15" customHeight="1">
      <c r="B16" s="229"/>
      <c r="C16" s="230"/>
      <c r="D16" s="359" t="s">
        <v>1472</v>
      </c>
      <c r="E16" s="359"/>
      <c r="F16" s="359"/>
      <c r="G16" s="359"/>
      <c r="H16" s="359"/>
      <c r="I16" s="359"/>
      <c r="J16" s="359"/>
      <c r="K16" s="226"/>
    </row>
    <row r="17" spans="2:11" s="1" customFormat="1" ht="15" customHeight="1">
      <c r="B17" s="229"/>
      <c r="C17" s="230"/>
      <c r="D17" s="359" t="s">
        <v>1473</v>
      </c>
      <c r="E17" s="359"/>
      <c r="F17" s="359"/>
      <c r="G17" s="359"/>
      <c r="H17" s="359"/>
      <c r="I17" s="359"/>
      <c r="J17" s="359"/>
      <c r="K17" s="226"/>
    </row>
    <row r="18" spans="2:11" s="1" customFormat="1" ht="15" customHeight="1">
      <c r="B18" s="229"/>
      <c r="C18" s="230"/>
      <c r="D18" s="230"/>
      <c r="E18" s="232" t="s">
        <v>83</v>
      </c>
      <c r="F18" s="359" t="s">
        <v>1474</v>
      </c>
      <c r="G18" s="359"/>
      <c r="H18" s="359"/>
      <c r="I18" s="359"/>
      <c r="J18" s="359"/>
      <c r="K18" s="226"/>
    </row>
    <row r="19" spans="2:11" s="1" customFormat="1" ht="15" customHeight="1">
      <c r="B19" s="229"/>
      <c r="C19" s="230"/>
      <c r="D19" s="230"/>
      <c r="E19" s="232" t="s">
        <v>1475</v>
      </c>
      <c r="F19" s="359" t="s">
        <v>1476</v>
      </c>
      <c r="G19" s="359"/>
      <c r="H19" s="359"/>
      <c r="I19" s="359"/>
      <c r="J19" s="359"/>
      <c r="K19" s="226"/>
    </row>
    <row r="20" spans="2:11" s="1" customFormat="1" ht="15" customHeight="1">
      <c r="B20" s="229"/>
      <c r="C20" s="230"/>
      <c r="D20" s="230"/>
      <c r="E20" s="232" t="s">
        <v>1477</v>
      </c>
      <c r="F20" s="359" t="s">
        <v>1478</v>
      </c>
      <c r="G20" s="359"/>
      <c r="H20" s="359"/>
      <c r="I20" s="359"/>
      <c r="J20" s="359"/>
      <c r="K20" s="226"/>
    </row>
    <row r="21" spans="2:11" s="1" customFormat="1" ht="15" customHeight="1">
      <c r="B21" s="229"/>
      <c r="C21" s="230"/>
      <c r="D21" s="230"/>
      <c r="E21" s="232" t="s">
        <v>135</v>
      </c>
      <c r="F21" s="359" t="s">
        <v>1479</v>
      </c>
      <c r="G21" s="359"/>
      <c r="H21" s="359"/>
      <c r="I21" s="359"/>
      <c r="J21" s="359"/>
      <c r="K21" s="226"/>
    </row>
    <row r="22" spans="2:11" s="1" customFormat="1" ht="15" customHeight="1">
      <c r="B22" s="229"/>
      <c r="C22" s="230"/>
      <c r="D22" s="230"/>
      <c r="E22" s="232" t="s">
        <v>1480</v>
      </c>
      <c r="F22" s="359" t="s">
        <v>1481</v>
      </c>
      <c r="G22" s="359"/>
      <c r="H22" s="359"/>
      <c r="I22" s="359"/>
      <c r="J22" s="359"/>
      <c r="K22" s="226"/>
    </row>
    <row r="23" spans="2:11" s="1" customFormat="1" ht="15" customHeight="1">
      <c r="B23" s="229"/>
      <c r="C23" s="230"/>
      <c r="D23" s="230"/>
      <c r="E23" s="232" t="s">
        <v>96</v>
      </c>
      <c r="F23" s="359" t="s">
        <v>1482</v>
      </c>
      <c r="G23" s="359"/>
      <c r="H23" s="359"/>
      <c r="I23" s="359"/>
      <c r="J23" s="359"/>
      <c r="K23" s="226"/>
    </row>
    <row r="24" spans="2:11" s="1" customFormat="1" ht="12.75" customHeight="1">
      <c r="B24" s="229"/>
      <c r="C24" s="230"/>
      <c r="D24" s="230"/>
      <c r="E24" s="230"/>
      <c r="F24" s="230"/>
      <c r="G24" s="230"/>
      <c r="H24" s="230"/>
      <c r="I24" s="230"/>
      <c r="J24" s="230"/>
      <c r="K24" s="226"/>
    </row>
    <row r="25" spans="2:11" s="1" customFormat="1" ht="15" customHeight="1">
      <c r="B25" s="229"/>
      <c r="C25" s="359" t="s">
        <v>1483</v>
      </c>
      <c r="D25" s="359"/>
      <c r="E25" s="359"/>
      <c r="F25" s="359"/>
      <c r="G25" s="359"/>
      <c r="H25" s="359"/>
      <c r="I25" s="359"/>
      <c r="J25" s="359"/>
      <c r="K25" s="226"/>
    </row>
    <row r="26" spans="2:11" s="1" customFormat="1" ht="15" customHeight="1">
      <c r="B26" s="229"/>
      <c r="C26" s="359" t="s">
        <v>1484</v>
      </c>
      <c r="D26" s="359"/>
      <c r="E26" s="359"/>
      <c r="F26" s="359"/>
      <c r="G26" s="359"/>
      <c r="H26" s="359"/>
      <c r="I26" s="359"/>
      <c r="J26" s="359"/>
      <c r="K26" s="226"/>
    </row>
    <row r="27" spans="2:11" s="1" customFormat="1" ht="15" customHeight="1">
      <c r="B27" s="229"/>
      <c r="C27" s="228"/>
      <c r="D27" s="359" t="s">
        <v>1485</v>
      </c>
      <c r="E27" s="359"/>
      <c r="F27" s="359"/>
      <c r="G27" s="359"/>
      <c r="H27" s="359"/>
      <c r="I27" s="359"/>
      <c r="J27" s="359"/>
      <c r="K27" s="226"/>
    </row>
    <row r="28" spans="2:11" s="1" customFormat="1" ht="15" customHeight="1">
      <c r="B28" s="229"/>
      <c r="C28" s="230"/>
      <c r="D28" s="359" t="s">
        <v>1486</v>
      </c>
      <c r="E28" s="359"/>
      <c r="F28" s="359"/>
      <c r="G28" s="359"/>
      <c r="H28" s="359"/>
      <c r="I28" s="359"/>
      <c r="J28" s="359"/>
      <c r="K28" s="226"/>
    </row>
    <row r="29" spans="2:11" s="1" customFormat="1" ht="12.75" customHeight="1">
      <c r="B29" s="229"/>
      <c r="C29" s="230"/>
      <c r="D29" s="230"/>
      <c r="E29" s="230"/>
      <c r="F29" s="230"/>
      <c r="G29" s="230"/>
      <c r="H29" s="230"/>
      <c r="I29" s="230"/>
      <c r="J29" s="230"/>
      <c r="K29" s="226"/>
    </row>
    <row r="30" spans="2:11" s="1" customFormat="1" ht="15" customHeight="1">
      <c r="B30" s="229"/>
      <c r="C30" s="230"/>
      <c r="D30" s="359" t="s">
        <v>1487</v>
      </c>
      <c r="E30" s="359"/>
      <c r="F30" s="359"/>
      <c r="G30" s="359"/>
      <c r="H30" s="359"/>
      <c r="I30" s="359"/>
      <c r="J30" s="359"/>
      <c r="K30" s="226"/>
    </row>
    <row r="31" spans="2:11" s="1" customFormat="1" ht="15" customHeight="1">
      <c r="B31" s="229"/>
      <c r="C31" s="230"/>
      <c r="D31" s="359" t="s">
        <v>1488</v>
      </c>
      <c r="E31" s="359"/>
      <c r="F31" s="359"/>
      <c r="G31" s="359"/>
      <c r="H31" s="359"/>
      <c r="I31" s="359"/>
      <c r="J31" s="359"/>
      <c r="K31" s="226"/>
    </row>
    <row r="32" spans="2:11" s="1" customFormat="1" ht="12.75" customHeight="1">
      <c r="B32" s="229"/>
      <c r="C32" s="230"/>
      <c r="D32" s="230"/>
      <c r="E32" s="230"/>
      <c r="F32" s="230"/>
      <c r="G32" s="230"/>
      <c r="H32" s="230"/>
      <c r="I32" s="230"/>
      <c r="J32" s="230"/>
      <c r="K32" s="226"/>
    </row>
    <row r="33" spans="2:11" s="1" customFormat="1" ht="15" customHeight="1">
      <c r="B33" s="229"/>
      <c r="C33" s="230"/>
      <c r="D33" s="359" t="s">
        <v>1489</v>
      </c>
      <c r="E33" s="359"/>
      <c r="F33" s="359"/>
      <c r="G33" s="359"/>
      <c r="H33" s="359"/>
      <c r="I33" s="359"/>
      <c r="J33" s="359"/>
      <c r="K33" s="226"/>
    </row>
    <row r="34" spans="2:11" s="1" customFormat="1" ht="15" customHeight="1">
      <c r="B34" s="229"/>
      <c r="C34" s="230"/>
      <c r="D34" s="359" t="s">
        <v>1490</v>
      </c>
      <c r="E34" s="359"/>
      <c r="F34" s="359"/>
      <c r="G34" s="359"/>
      <c r="H34" s="359"/>
      <c r="I34" s="359"/>
      <c r="J34" s="359"/>
      <c r="K34" s="226"/>
    </row>
    <row r="35" spans="2:11" s="1" customFormat="1" ht="15" customHeight="1">
      <c r="B35" s="229"/>
      <c r="C35" s="230"/>
      <c r="D35" s="359" t="s">
        <v>1491</v>
      </c>
      <c r="E35" s="359"/>
      <c r="F35" s="359"/>
      <c r="G35" s="359"/>
      <c r="H35" s="359"/>
      <c r="I35" s="359"/>
      <c r="J35" s="359"/>
      <c r="K35" s="226"/>
    </row>
    <row r="36" spans="2:11" s="1" customFormat="1" ht="15" customHeight="1">
      <c r="B36" s="229"/>
      <c r="C36" s="230"/>
      <c r="D36" s="228"/>
      <c r="E36" s="231" t="s">
        <v>165</v>
      </c>
      <c r="F36" s="228"/>
      <c r="G36" s="359" t="s">
        <v>1492</v>
      </c>
      <c r="H36" s="359"/>
      <c r="I36" s="359"/>
      <c r="J36" s="359"/>
      <c r="K36" s="226"/>
    </row>
    <row r="37" spans="2:11" s="1" customFormat="1" ht="30.75" customHeight="1">
      <c r="B37" s="229"/>
      <c r="C37" s="230"/>
      <c r="D37" s="228"/>
      <c r="E37" s="231" t="s">
        <v>1493</v>
      </c>
      <c r="F37" s="228"/>
      <c r="G37" s="359" t="s">
        <v>1494</v>
      </c>
      <c r="H37" s="359"/>
      <c r="I37" s="359"/>
      <c r="J37" s="359"/>
      <c r="K37" s="226"/>
    </row>
    <row r="38" spans="2:11" s="1" customFormat="1" ht="15" customHeight="1">
      <c r="B38" s="229"/>
      <c r="C38" s="230"/>
      <c r="D38" s="228"/>
      <c r="E38" s="231" t="s">
        <v>57</v>
      </c>
      <c r="F38" s="228"/>
      <c r="G38" s="359" t="s">
        <v>1495</v>
      </c>
      <c r="H38" s="359"/>
      <c r="I38" s="359"/>
      <c r="J38" s="359"/>
      <c r="K38" s="226"/>
    </row>
    <row r="39" spans="2:11" s="1" customFormat="1" ht="15" customHeight="1">
      <c r="B39" s="229"/>
      <c r="C39" s="230"/>
      <c r="D39" s="228"/>
      <c r="E39" s="231" t="s">
        <v>58</v>
      </c>
      <c r="F39" s="228"/>
      <c r="G39" s="359" t="s">
        <v>1496</v>
      </c>
      <c r="H39" s="359"/>
      <c r="I39" s="359"/>
      <c r="J39" s="359"/>
      <c r="K39" s="226"/>
    </row>
    <row r="40" spans="2:11" s="1" customFormat="1" ht="15" customHeight="1">
      <c r="B40" s="229"/>
      <c r="C40" s="230"/>
      <c r="D40" s="228"/>
      <c r="E40" s="231" t="s">
        <v>166</v>
      </c>
      <c r="F40" s="228"/>
      <c r="G40" s="359" t="s">
        <v>1497</v>
      </c>
      <c r="H40" s="359"/>
      <c r="I40" s="359"/>
      <c r="J40" s="359"/>
      <c r="K40" s="226"/>
    </row>
    <row r="41" spans="2:11" s="1" customFormat="1" ht="15" customHeight="1">
      <c r="B41" s="229"/>
      <c r="C41" s="230"/>
      <c r="D41" s="228"/>
      <c r="E41" s="231" t="s">
        <v>167</v>
      </c>
      <c r="F41" s="228"/>
      <c r="G41" s="359" t="s">
        <v>1498</v>
      </c>
      <c r="H41" s="359"/>
      <c r="I41" s="359"/>
      <c r="J41" s="359"/>
      <c r="K41" s="226"/>
    </row>
    <row r="42" spans="2:11" s="1" customFormat="1" ht="15" customHeight="1">
      <c r="B42" s="229"/>
      <c r="C42" s="230"/>
      <c r="D42" s="228"/>
      <c r="E42" s="231" t="s">
        <v>1499</v>
      </c>
      <c r="F42" s="228"/>
      <c r="G42" s="359" t="s">
        <v>1500</v>
      </c>
      <c r="H42" s="359"/>
      <c r="I42" s="359"/>
      <c r="J42" s="359"/>
      <c r="K42" s="226"/>
    </row>
    <row r="43" spans="2:11" s="1" customFormat="1" ht="15" customHeight="1">
      <c r="B43" s="229"/>
      <c r="C43" s="230"/>
      <c r="D43" s="228"/>
      <c r="E43" s="231"/>
      <c r="F43" s="228"/>
      <c r="G43" s="359" t="s">
        <v>1501</v>
      </c>
      <c r="H43" s="359"/>
      <c r="I43" s="359"/>
      <c r="J43" s="359"/>
      <c r="K43" s="226"/>
    </row>
    <row r="44" spans="2:11" s="1" customFormat="1" ht="15" customHeight="1">
      <c r="B44" s="229"/>
      <c r="C44" s="230"/>
      <c r="D44" s="228"/>
      <c r="E44" s="231" t="s">
        <v>1502</v>
      </c>
      <c r="F44" s="228"/>
      <c r="G44" s="359" t="s">
        <v>1503</v>
      </c>
      <c r="H44" s="359"/>
      <c r="I44" s="359"/>
      <c r="J44" s="359"/>
      <c r="K44" s="226"/>
    </row>
    <row r="45" spans="2:11" s="1" customFormat="1" ht="15" customHeight="1">
      <c r="B45" s="229"/>
      <c r="C45" s="230"/>
      <c r="D45" s="228"/>
      <c r="E45" s="231" t="s">
        <v>169</v>
      </c>
      <c r="F45" s="228"/>
      <c r="G45" s="359" t="s">
        <v>1504</v>
      </c>
      <c r="H45" s="359"/>
      <c r="I45" s="359"/>
      <c r="J45" s="359"/>
      <c r="K45" s="226"/>
    </row>
    <row r="46" spans="2:11" s="1" customFormat="1" ht="12.75" customHeight="1">
      <c r="B46" s="229"/>
      <c r="C46" s="230"/>
      <c r="D46" s="228"/>
      <c r="E46" s="228"/>
      <c r="F46" s="228"/>
      <c r="G46" s="228"/>
      <c r="H46" s="228"/>
      <c r="I46" s="228"/>
      <c r="J46" s="228"/>
      <c r="K46" s="226"/>
    </row>
    <row r="47" spans="2:11" s="1" customFormat="1" ht="15" customHeight="1">
      <c r="B47" s="229"/>
      <c r="C47" s="230"/>
      <c r="D47" s="359" t="s">
        <v>1505</v>
      </c>
      <c r="E47" s="359"/>
      <c r="F47" s="359"/>
      <c r="G47" s="359"/>
      <c r="H47" s="359"/>
      <c r="I47" s="359"/>
      <c r="J47" s="359"/>
      <c r="K47" s="226"/>
    </row>
    <row r="48" spans="2:11" s="1" customFormat="1" ht="15" customHeight="1">
      <c r="B48" s="229"/>
      <c r="C48" s="230"/>
      <c r="D48" s="230"/>
      <c r="E48" s="359" t="s">
        <v>1506</v>
      </c>
      <c r="F48" s="359"/>
      <c r="G48" s="359"/>
      <c r="H48" s="359"/>
      <c r="I48" s="359"/>
      <c r="J48" s="359"/>
      <c r="K48" s="226"/>
    </row>
    <row r="49" spans="2:11" s="1" customFormat="1" ht="15" customHeight="1">
      <c r="B49" s="229"/>
      <c r="C49" s="230"/>
      <c r="D49" s="230"/>
      <c r="E49" s="359" t="s">
        <v>1507</v>
      </c>
      <c r="F49" s="359"/>
      <c r="G49" s="359"/>
      <c r="H49" s="359"/>
      <c r="I49" s="359"/>
      <c r="J49" s="359"/>
      <c r="K49" s="226"/>
    </row>
    <row r="50" spans="2:11" s="1" customFormat="1" ht="15" customHeight="1">
      <c r="B50" s="229"/>
      <c r="C50" s="230"/>
      <c r="D50" s="230"/>
      <c r="E50" s="359" t="s">
        <v>1508</v>
      </c>
      <c r="F50" s="359"/>
      <c r="G50" s="359"/>
      <c r="H50" s="359"/>
      <c r="I50" s="359"/>
      <c r="J50" s="359"/>
      <c r="K50" s="226"/>
    </row>
    <row r="51" spans="2:11" s="1" customFormat="1" ht="15" customHeight="1">
      <c r="B51" s="229"/>
      <c r="C51" s="230"/>
      <c r="D51" s="359" t="s">
        <v>1509</v>
      </c>
      <c r="E51" s="359"/>
      <c r="F51" s="359"/>
      <c r="G51" s="359"/>
      <c r="H51" s="359"/>
      <c r="I51" s="359"/>
      <c r="J51" s="359"/>
      <c r="K51" s="226"/>
    </row>
    <row r="52" spans="2:11" s="1" customFormat="1" ht="25.5" customHeight="1">
      <c r="B52" s="225"/>
      <c r="C52" s="360" t="s">
        <v>1510</v>
      </c>
      <c r="D52" s="360"/>
      <c r="E52" s="360"/>
      <c r="F52" s="360"/>
      <c r="G52" s="360"/>
      <c r="H52" s="360"/>
      <c r="I52" s="360"/>
      <c r="J52" s="360"/>
      <c r="K52" s="226"/>
    </row>
    <row r="53" spans="2:11" s="1" customFormat="1" ht="5.25" customHeight="1">
      <c r="B53" s="225"/>
      <c r="C53" s="227"/>
      <c r="D53" s="227"/>
      <c r="E53" s="227"/>
      <c r="F53" s="227"/>
      <c r="G53" s="227"/>
      <c r="H53" s="227"/>
      <c r="I53" s="227"/>
      <c r="J53" s="227"/>
      <c r="K53" s="226"/>
    </row>
    <row r="54" spans="2:11" s="1" customFormat="1" ht="15" customHeight="1">
      <c r="B54" s="225"/>
      <c r="C54" s="359" t="s">
        <v>1511</v>
      </c>
      <c r="D54" s="359"/>
      <c r="E54" s="359"/>
      <c r="F54" s="359"/>
      <c r="G54" s="359"/>
      <c r="H54" s="359"/>
      <c r="I54" s="359"/>
      <c r="J54" s="359"/>
      <c r="K54" s="226"/>
    </row>
    <row r="55" spans="2:11" s="1" customFormat="1" ht="15" customHeight="1">
      <c r="B55" s="225"/>
      <c r="C55" s="359" t="s">
        <v>1512</v>
      </c>
      <c r="D55" s="359"/>
      <c r="E55" s="359"/>
      <c r="F55" s="359"/>
      <c r="G55" s="359"/>
      <c r="H55" s="359"/>
      <c r="I55" s="359"/>
      <c r="J55" s="359"/>
      <c r="K55" s="226"/>
    </row>
    <row r="56" spans="2:11" s="1" customFormat="1" ht="12.75" customHeight="1">
      <c r="B56" s="225"/>
      <c r="C56" s="228"/>
      <c r="D56" s="228"/>
      <c r="E56" s="228"/>
      <c r="F56" s="228"/>
      <c r="G56" s="228"/>
      <c r="H56" s="228"/>
      <c r="I56" s="228"/>
      <c r="J56" s="228"/>
      <c r="K56" s="226"/>
    </row>
    <row r="57" spans="2:11" s="1" customFormat="1" ht="15" customHeight="1">
      <c r="B57" s="225"/>
      <c r="C57" s="359" t="s">
        <v>1513</v>
      </c>
      <c r="D57" s="359"/>
      <c r="E57" s="359"/>
      <c r="F57" s="359"/>
      <c r="G57" s="359"/>
      <c r="H57" s="359"/>
      <c r="I57" s="359"/>
      <c r="J57" s="359"/>
      <c r="K57" s="226"/>
    </row>
    <row r="58" spans="2:11" s="1" customFormat="1" ht="15" customHeight="1">
      <c r="B58" s="225"/>
      <c r="C58" s="230"/>
      <c r="D58" s="359" t="s">
        <v>1514</v>
      </c>
      <c r="E58" s="359"/>
      <c r="F58" s="359"/>
      <c r="G58" s="359"/>
      <c r="H58" s="359"/>
      <c r="I58" s="359"/>
      <c r="J58" s="359"/>
      <c r="K58" s="226"/>
    </row>
    <row r="59" spans="2:11" s="1" customFormat="1" ht="15" customHeight="1">
      <c r="B59" s="225"/>
      <c r="C59" s="230"/>
      <c r="D59" s="359" t="s">
        <v>1515</v>
      </c>
      <c r="E59" s="359"/>
      <c r="F59" s="359"/>
      <c r="G59" s="359"/>
      <c r="H59" s="359"/>
      <c r="I59" s="359"/>
      <c r="J59" s="359"/>
      <c r="K59" s="226"/>
    </row>
    <row r="60" spans="2:11" s="1" customFormat="1" ht="15" customHeight="1">
      <c r="B60" s="225"/>
      <c r="C60" s="230"/>
      <c r="D60" s="359" t="s">
        <v>1516</v>
      </c>
      <c r="E60" s="359"/>
      <c r="F60" s="359"/>
      <c r="G60" s="359"/>
      <c r="H60" s="359"/>
      <c r="I60" s="359"/>
      <c r="J60" s="359"/>
      <c r="K60" s="226"/>
    </row>
    <row r="61" spans="2:11" s="1" customFormat="1" ht="15" customHeight="1">
      <c r="B61" s="225"/>
      <c r="C61" s="230"/>
      <c r="D61" s="359" t="s">
        <v>1517</v>
      </c>
      <c r="E61" s="359"/>
      <c r="F61" s="359"/>
      <c r="G61" s="359"/>
      <c r="H61" s="359"/>
      <c r="I61" s="359"/>
      <c r="J61" s="359"/>
      <c r="K61" s="226"/>
    </row>
    <row r="62" spans="2:11" s="1" customFormat="1" ht="15" customHeight="1">
      <c r="B62" s="225"/>
      <c r="C62" s="230"/>
      <c r="D62" s="361" t="s">
        <v>1518</v>
      </c>
      <c r="E62" s="361"/>
      <c r="F62" s="361"/>
      <c r="G62" s="361"/>
      <c r="H62" s="361"/>
      <c r="I62" s="361"/>
      <c r="J62" s="361"/>
      <c r="K62" s="226"/>
    </row>
    <row r="63" spans="2:11" s="1" customFormat="1" ht="15" customHeight="1">
      <c r="B63" s="225"/>
      <c r="C63" s="230"/>
      <c r="D63" s="359" t="s">
        <v>1519</v>
      </c>
      <c r="E63" s="359"/>
      <c r="F63" s="359"/>
      <c r="G63" s="359"/>
      <c r="H63" s="359"/>
      <c r="I63" s="359"/>
      <c r="J63" s="359"/>
      <c r="K63" s="226"/>
    </row>
    <row r="64" spans="2:11" s="1" customFormat="1" ht="12.75" customHeight="1">
      <c r="B64" s="225"/>
      <c r="C64" s="230"/>
      <c r="D64" s="230"/>
      <c r="E64" s="233"/>
      <c r="F64" s="230"/>
      <c r="G64" s="230"/>
      <c r="H64" s="230"/>
      <c r="I64" s="230"/>
      <c r="J64" s="230"/>
      <c r="K64" s="226"/>
    </row>
    <row r="65" spans="2:11" s="1" customFormat="1" ht="15" customHeight="1">
      <c r="B65" s="225"/>
      <c r="C65" s="230"/>
      <c r="D65" s="359" t="s">
        <v>1520</v>
      </c>
      <c r="E65" s="359"/>
      <c r="F65" s="359"/>
      <c r="G65" s="359"/>
      <c r="H65" s="359"/>
      <c r="I65" s="359"/>
      <c r="J65" s="359"/>
      <c r="K65" s="226"/>
    </row>
    <row r="66" spans="2:11" s="1" customFormat="1" ht="15" customHeight="1">
      <c r="B66" s="225"/>
      <c r="C66" s="230"/>
      <c r="D66" s="361" t="s">
        <v>1521</v>
      </c>
      <c r="E66" s="361"/>
      <c r="F66" s="361"/>
      <c r="G66" s="361"/>
      <c r="H66" s="361"/>
      <c r="I66" s="361"/>
      <c r="J66" s="361"/>
      <c r="K66" s="226"/>
    </row>
    <row r="67" spans="2:11" s="1" customFormat="1" ht="15" customHeight="1">
      <c r="B67" s="225"/>
      <c r="C67" s="230"/>
      <c r="D67" s="359" t="s">
        <v>1522</v>
      </c>
      <c r="E67" s="359"/>
      <c r="F67" s="359"/>
      <c r="G67" s="359"/>
      <c r="H67" s="359"/>
      <c r="I67" s="359"/>
      <c r="J67" s="359"/>
      <c r="K67" s="226"/>
    </row>
    <row r="68" spans="2:11" s="1" customFormat="1" ht="15" customHeight="1">
      <c r="B68" s="225"/>
      <c r="C68" s="230"/>
      <c r="D68" s="359" t="s">
        <v>1523</v>
      </c>
      <c r="E68" s="359"/>
      <c r="F68" s="359"/>
      <c r="G68" s="359"/>
      <c r="H68" s="359"/>
      <c r="I68" s="359"/>
      <c r="J68" s="359"/>
      <c r="K68" s="226"/>
    </row>
    <row r="69" spans="2:11" s="1" customFormat="1" ht="15" customHeight="1">
      <c r="B69" s="225"/>
      <c r="C69" s="230"/>
      <c r="D69" s="359" t="s">
        <v>1524</v>
      </c>
      <c r="E69" s="359"/>
      <c r="F69" s="359"/>
      <c r="G69" s="359"/>
      <c r="H69" s="359"/>
      <c r="I69" s="359"/>
      <c r="J69" s="359"/>
      <c r="K69" s="226"/>
    </row>
    <row r="70" spans="2:11" s="1" customFormat="1" ht="15" customHeight="1">
      <c r="B70" s="225"/>
      <c r="C70" s="230"/>
      <c r="D70" s="359" t="s">
        <v>1525</v>
      </c>
      <c r="E70" s="359"/>
      <c r="F70" s="359"/>
      <c r="G70" s="359"/>
      <c r="H70" s="359"/>
      <c r="I70" s="359"/>
      <c r="J70" s="359"/>
      <c r="K70" s="226"/>
    </row>
    <row r="71" spans="2:11" s="1" customFormat="1" ht="12.75" customHeight="1">
      <c r="B71" s="234"/>
      <c r="C71" s="235"/>
      <c r="D71" s="235"/>
      <c r="E71" s="235"/>
      <c r="F71" s="235"/>
      <c r="G71" s="235"/>
      <c r="H71" s="235"/>
      <c r="I71" s="235"/>
      <c r="J71" s="235"/>
      <c r="K71" s="236"/>
    </row>
    <row r="72" spans="2:11" s="1" customFormat="1" ht="18.75" customHeight="1">
      <c r="B72" s="237"/>
      <c r="C72" s="237"/>
      <c r="D72" s="237"/>
      <c r="E72" s="237"/>
      <c r="F72" s="237"/>
      <c r="G72" s="237"/>
      <c r="H72" s="237"/>
      <c r="I72" s="237"/>
      <c r="J72" s="237"/>
      <c r="K72" s="238"/>
    </row>
    <row r="73" spans="2:11" s="1" customFormat="1" ht="18.75" customHeight="1">
      <c r="B73" s="238"/>
      <c r="C73" s="238"/>
      <c r="D73" s="238"/>
      <c r="E73" s="238"/>
      <c r="F73" s="238"/>
      <c r="G73" s="238"/>
      <c r="H73" s="238"/>
      <c r="I73" s="238"/>
      <c r="J73" s="238"/>
      <c r="K73" s="238"/>
    </row>
    <row r="74" spans="2:11" s="1" customFormat="1" ht="7.5" customHeight="1">
      <c r="B74" s="239"/>
      <c r="C74" s="240"/>
      <c r="D74" s="240"/>
      <c r="E74" s="240"/>
      <c r="F74" s="240"/>
      <c r="G74" s="240"/>
      <c r="H74" s="240"/>
      <c r="I74" s="240"/>
      <c r="J74" s="240"/>
      <c r="K74" s="241"/>
    </row>
    <row r="75" spans="2:11" s="1" customFormat="1" ht="45" customHeight="1">
      <c r="B75" s="242"/>
      <c r="C75" s="354" t="s">
        <v>1526</v>
      </c>
      <c r="D75" s="354"/>
      <c r="E75" s="354"/>
      <c r="F75" s="354"/>
      <c r="G75" s="354"/>
      <c r="H75" s="354"/>
      <c r="I75" s="354"/>
      <c r="J75" s="354"/>
      <c r="K75" s="243"/>
    </row>
    <row r="76" spans="2:11" s="1" customFormat="1" ht="17.25" customHeight="1">
      <c r="B76" s="242"/>
      <c r="C76" s="244" t="s">
        <v>1527</v>
      </c>
      <c r="D76" s="244"/>
      <c r="E76" s="244"/>
      <c r="F76" s="244" t="s">
        <v>1528</v>
      </c>
      <c r="G76" s="245"/>
      <c r="H76" s="244" t="s">
        <v>58</v>
      </c>
      <c r="I76" s="244" t="s">
        <v>61</v>
      </c>
      <c r="J76" s="244" t="s">
        <v>1529</v>
      </c>
      <c r="K76" s="243"/>
    </row>
    <row r="77" spans="2:11" s="1" customFormat="1" ht="17.25" customHeight="1">
      <c r="B77" s="242"/>
      <c r="C77" s="246" t="s">
        <v>1530</v>
      </c>
      <c r="D77" s="246"/>
      <c r="E77" s="246"/>
      <c r="F77" s="247" t="s">
        <v>1531</v>
      </c>
      <c r="G77" s="248"/>
      <c r="H77" s="246"/>
      <c r="I77" s="246"/>
      <c r="J77" s="246" t="s">
        <v>1532</v>
      </c>
      <c r="K77" s="243"/>
    </row>
    <row r="78" spans="2:11" s="1" customFormat="1" ht="5.25" customHeight="1">
      <c r="B78" s="242"/>
      <c r="C78" s="249"/>
      <c r="D78" s="249"/>
      <c r="E78" s="249"/>
      <c r="F78" s="249"/>
      <c r="G78" s="250"/>
      <c r="H78" s="249"/>
      <c r="I78" s="249"/>
      <c r="J78" s="249"/>
      <c r="K78" s="243"/>
    </row>
    <row r="79" spans="2:11" s="1" customFormat="1" ht="15" customHeight="1">
      <c r="B79" s="242"/>
      <c r="C79" s="231" t="s">
        <v>57</v>
      </c>
      <c r="D79" s="251"/>
      <c r="E79" s="251"/>
      <c r="F79" s="252" t="s">
        <v>1533</v>
      </c>
      <c r="G79" s="253"/>
      <c r="H79" s="231" t="s">
        <v>1534</v>
      </c>
      <c r="I79" s="231" t="s">
        <v>1535</v>
      </c>
      <c r="J79" s="231">
        <v>20</v>
      </c>
      <c r="K79" s="243"/>
    </row>
    <row r="80" spans="2:11" s="1" customFormat="1" ht="15" customHeight="1">
      <c r="B80" s="242"/>
      <c r="C80" s="231" t="s">
        <v>1536</v>
      </c>
      <c r="D80" s="231"/>
      <c r="E80" s="231"/>
      <c r="F80" s="252" t="s">
        <v>1533</v>
      </c>
      <c r="G80" s="253"/>
      <c r="H80" s="231" t="s">
        <v>1537</v>
      </c>
      <c r="I80" s="231" t="s">
        <v>1535</v>
      </c>
      <c r="J80" s="231">
        <v>120</v>
      </c>
      <c r="K80" s="243"/>
    </row>
    <row r="81" spans="2:11" s="1" customFormat="1" ht="15" customHeight="1">
      <c r="B81" s="254"/>
      <c r="C81" s="231" t="s">
        <v>1538</v>
      </c>
      <c r="D81" s="231"/>
      <c r="E81" s="231"/>
      <c r="F81" s="252" t="s">
        <v>1539</v>
      </c>
      <c r="G81" s="253"/>
      <c r="H81" s="231" t="s">
        <v>1540</v>
      </c>
      <c r="I81" s="231" t="s">
        <v>1535</v>
      </c>
      <c r="J81" s="231">
        <v>50</v>
      </c>
      <c r="K81" s="243"/>
    </row>
    <row r="82" spans="2:11" s="1" customFormat="1" ht="15" customHeight="1">
      <c r="B82" s="254"/>
      <c r="C82" s="231" t="s">
        <v>1541</v>
      </c>
      <c r="D82" s="231"/>
      <c r="E82" s="231"/>
      <c r="F82" s="252" t="s">
        <v>1533</v>
      </c>
      <c r="G82" s="253"/>
      <c r="H82" s="231" t="s">
        <v>1542</v>
      </c>
      <c r="I82" s="231" t="s">
        <v>1543</v>
      </c>
      <c r="J82" s="231"/>
      <c r="K82" s="243"/>
    </row>
    <row r="83" spans="2:11" s="1" customFormat="1" ht="15" customHeight="1">
      <c r="B83" s="254"/>
      <c r="C83" s="255" t="s">
        <v>1544</v>
      </c>
      <c r="D83" s="255"/>
      <c r="E83" s="255"/>
      <c r="F83" s="256" t="s">
        <v>1539</v>
      </c>
      <c r="G83" s="255"/>
      <c r="H83" s="255" t="s">
        <v>1545</v>
      </c>
      <c r="I83" s="255" t="s">
        <v>1535</v>
      </c>
      <c r="J83" s="255">
        <v>15</v>
      </c>
      <c r="K83" s="243"/>
    </row>
    <row r="84" spans="2:11" s="1" customFormat="1" ht="15" customHeight="1">
      <c r="B84" s="254"/>
      <c r="C84" s="255" t="s">
        <v>1546</v>
      </c>
      <c r="D84" s="255"/>
      <c r="E84" s="255"/>
      <c r="F84" s="256" t="s">
        <v>1539</v>
      </c>
      <c r="G84" s="255"/>
      <c r="H84" s="255" t="s">
        <v>1547</v>
      </c>
      <c r="I84" s="255" t="s">
        <v>1535</v>
      </c>
      <c r="J84" s="255">
        <v>15</v>
      </c>
      <c r="K84" s="243"/>
    </row>
    <row r="85" spans="2:11" s="1" customFormat="1" ht="15" customHeight="1">
      <c r="B85" s="254"/>
      <c r="C85" s="255" t="s">
        <v>1548</v>
      </c>
      <c r="D85" s="255"/>
      <c r="E85" s="255"/>
      <c r="F85" s="256" t="s">
        <v>1539</v>
      </c>
      <c r="G85" s="255"/>
      <c r="H85" s="255" t="s">
        <v>1549</v>
      </c>
      <c r="I85" s="255" t="s">
        <v>1535</v>
      </c>
      <c r="J85" s="255">
        <v>20</v>
      </c>
      <c r="K85" s="243"/>
    </row>
    <row r="86" spans="2:11" s="1" customFormat="1" ht="15" customHeight="1">
      <c r="B86" s="254"/>
      <c r="C86" s="255" t="s">
        <v>1550</v>
      </c>
      <c r="D86" s="255"/>
      <c r="E86" s="255"/>
      <c r="F86" s="256" t="s">
        <v>1539</v>
      </c>
      <c r="G86" s="255"/>
      <c r="H86" s="255" t="s">
        <v>1551</v>
      </c>
      <c r="I86" s="255" t="s">
        <v>1535</v>
      </c>
      <c r="J86" s="255">
        <v>20</v>
      </c>
      <c r="K86" s="243"/>
    </row>
    <row r="87" spans="2:11" s="1" customFormat="1" ht="15" customHeight="1">
      <c r="B87" s="254"/>
      <c r="C87" s="231" t="s">
        <v>1552</v>
      </c>
      <c r="D87" s="231"/>
      <c r="E87" s="231"/>
      <c r="F87" s="252" t="s">
        <v>1539</v>
      </c>
      <c r="G87" s="253"/>
      <c r="H87" s="231" t="s">
        <v>1553</v>
      </c>
      <c r="I87" s="231" t="s">
        <v>1535</v>
      </c>
      <c r="J87" s="231">
        <v>50</v>
      </c>
      <c r="K87" s="243"/>
    </row>
    <row r="88" spans="2:11" s="1" customFormat="1" ht="15" customHeight="1">
      <c r="B88" s="254"/>
      <c r="C88" s="231" t="s">
        <v>1554</v>
      </c>
      <c r="D88" s="231"/>
      <c r="E88" s="231"/>
      <c r="F88" s="252" t="s">
        <v>1539</v>
      </c>
      <c r="G88" s="253"/>
      <c r="H88" s="231" t="s">
        <v>1555</v>
      </c>
      <c r="I88" s="231" t="s">
        <v>1535</v>
      </c>
      <c r="J88" s="231">
        <v>20</v>
      </c>
      <c r="K88" s="243"/>
    </row>
    <row r="89" spans="2:11" s="1" customFormat="1" ht="15" customHeight="1">
      <c r="B89" s="254"/>
      <c r="C89" s="231" t="s">
        <v>1556</v>
      </c>
      <c r="D89" s="231"/>
      <c r="E89" s="231"/>
      <c r="F89" s="252" t="s">
        <v>1539</v>
      </c>
      <c r="G89" s="253"/>
      <c r="H89" s="231" t="s">
        <v>1557</v>
      </c>
      <c r="I89" s="231" t="s">
        <v>1535</v>
      </c>
      <c r="J89" s="231">
        <v>20</v>
      </c>
      <c r="K89" s="243"/>
    </row>
    <row r="90" spans="2:11" s="1" customFormat="1" ht="15" customHeight="1">
      <c r="B90" s="254"/>
      <c r="C90" s="231" t="s">
        <v>1558</v>
      </c>
      <c r="D90" s="231"/>
      <c r="E90" s="231"/>
      <c r="F90" s="252" t="s">
        <v>1539</v>
      </c>
      <c r="G90" s="253"/>
      <c r="H90" s="231" t="s">
        <v>1559</v>
      </c>
      <c r="I90" s="231" t="s">
        <v>1535</v>
      </c>
      <c r="J90" s="231">
        <v>50</v>
      </c>
      <c r="K90" s="243"/>
    </row>
    <row r="91" spans="2:11" s="1" customFormat="1" ht="15" customHeight="1">
      <c r="B91" s="254"/>
      <c r="C91" s="231" t="s">
        <v>1560</v>
      </c>
      <c r="D91" s="231"/>
      <c r="E91" s="231"/>
      <c r="F91" s="252" t="s">
        <v>1539</v>
      </c>
      <c r="G91" s="253"/>
      <c r="H91" s="231" t="s">
        <v>1560</v>
      </c>
      <c r="I91" s="231" t="s">
        <v>1535</v>
      </c>
      <c r="J91" s="231">
        <v>50</v>
      </c>
      <c r="K91" s="243"/>
    </row>
    <row r="92" spans="2:11" s="1" customFormat="1" ht="15" customHeight="1">
      <c r="B92" s="254"/>
      <c r="C92" s="231" t="s">
        <v>1561</v>
      </c>
      <c r="D92" s="231"/>
      <c r="E92" s="231"/>
      <c r="F92" s="252" t="s">
        <v>1539</v>
      </c>
      <c r="G92" s="253"/>
      <c r="H92" s="231" t="s">
        <v>1562</v>
      </c>
      <c r="I92" s="231" t="s">
        <v>1535</v>
      </c>
      <c r="J92" s="231">
        <v>255</v>
      </c>
      <c r="K92" s="243"/>
    </row>
    <row r="93" spans="2:11" s="1" customFormat="1" ht="15" customHeight="1">
      <c r="B93" s="254"/>
      <c r="C93" s="231" t="s">
        <v>1563</v>
      </c>
      <c r="D93" s="231"/>
      <c r="E93" s="231"/>
      <c r="F93" s="252" t="s">
        <v>1533</v>
      </c>
      <c r="G93" s="253"/>
      <c r="H93" s="231" t="s">
        <v>1564</v>
      </c>
      <c r="I93" s="231" t="s">
        <v>1565</v>
      </c>
      <c r="J93" s="231"/>
      <c r="K93" s="243"/>
    </row>
    <row r="94" spans="2:11" s="1" customFormat="1" ht="15" customHeight="1">
      <c r="B94" s="254"/>
      <c r="C94" s="231" t="s">
        <v>1566</v>
      </c>
      <c r="D94" s="231"/>
      <c r="E94" s="231"/>
      <c r="F94" s="252" t="s">
        <v>1533</v>
      </c>
      <c r="G94" s="253"/>
      <c r="H94" s="231" t="s">
        <v>1567</v>
      </c>
      <c r="I94" s="231" t="s">
        <v>1568</v>
      </c>
      <c r="J94" s="231"/>
      <c r="K94" s="243"/>
    </row>
    <row r="95" spans="2:11" s="1" customFormat="1" ht="15" customHeight="1">
      <c r="B95" s="254"/>
      <c r="C95" s="231" t="s">
        <v>1569</v>
      </c>
      <c r="D95" s="231"/>
      <c r="E95" s="231"/>
      <c r="F95" s="252" t="s">
        <v>1533</v>
      </c>
      <c r="G95" s="253"/>
      <c r="H95" s="231" t="s">
        <v>1569</v>
      </c>
      <c r="I95" s="231" t="s">
        <v>1568</v>
      </c>
      <c r="J95" s="231"/>
      <c r="K95" s="243"/>
    </row>
    <row r="96" spans="2:11" s="1" customFormat="1" ht="15" customHeight="1">
      <c r="B96" s="254"/>
      <c r="C96" s="231" t="s">
        <v>42</v>
      </c>
      <c r="D96" s="231"/>
      <c r="E96" s="231"/>
      <c r="F96" s="252" t="s">
        <v>1533</v>
      </c>
      <c r="G96" s="253"/>
      <c r="H96" s="231" t="s">
        <v>1570</v>
      </c>
      <c r="I96" s="231" t="s">
        <v>1568</v>
      </c>
      <c r="J96" s="231"/>
      <c r="K96" s="243"/>
    </row>
    <row r="97" spans="2:11" s="1" customFormat="1" ht="15" customHeight="1">
      <c r="B97" s="254"/>
      <c r="C97" s="231" t="s">
        <v>52</v>
      </c>
      <c r="D97" s="231"/>
      <c r="E97" s="231"/>
      <c r="F97" s="252" t="s">
        <v>1533</v>
      </c>
      <c r="G97" s="253"/>
      <c r="H97" s="231" t="s">
        <v>1571</v>
      </c>
      <c r="I97" s="231" t="s">
        <v>1568</v>
      </c>
      <c r="J97" s="231"/>
      <c r="K97" s="243"/>
    </row>
    <row r="98" spans="2:11" s="1" customFormat="1" ht="15" customHeight="1">
      <c r="B98" s="257"/>
      <c r="C98" s="258"/>
      <c r="D98" s="258"/>
      <c r="E98" s="258"/>
      <c r="F98" s="258"/>
      <c r="G98" s="258"/>
      <c r="H98" s="258"/>
      <c r="I98" s="258"/>
      <c r="J98" s="258"/>
      <c r="K98" s="259"/>
    </row>
    <row r="99" spans="2:11" s="1" customFormat="1" ht="18.7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0"/>
    </row>
    <row r="100" spans="2:11" s="1" customFormat="1" ht="18.75" customHeight="1">
      <c r="B100" s="238"/>
      <c r="C100" s="238"/>
      <c r="D100" s="238"/>
      <c r="E100" s="238"/>
      <c r="F100" s="238"/>
      <c r="G100" s="238"/>
      <c r="H100" s="238"/>
      <c r="I100" s="238"/>
      <c r="J100" s="238"/>
      <c r="K100" s="238"/>
    </row>
    <row r="101" spans="2:11" s="1" customFormat="1" ht="7.5" customHeight="1">
      <c r="B101" s="239"/>
      <c r="C101" s="240"/>
      <c r="D101" s="240"/>
      <c r="E101" s="240"/>
      <c r="F101" s="240"/>
      <c r="G101" s="240"/>
      <c r="H101" s="240"/>
      <c r="I101" s="240"/>
      <c r="J101" s="240"/>
      <c r="K101" s="241"/>
    </row>
    <row r="102" spans="2:11" s="1" customFormat="1" ht="45" customHeight="1">
      <c r="B102" s="242"/>
      <c r="C102" s="354" t="s">
        <v>1572</v>
      </c>
      <c r="D102" s="354"/>
      <c r="E102" s="354"/>
      <c r="F102" s="354"/>
      <c r="G102" s="354"/>
      <c r="H102" s="354"/>
      <c r="I102" s="354"/>
      <c r="J102" s="354"/>
      <c r="K102" s="243"/>
    </row>
    <row r="103" spans="2:11" s="1" customFormat="1" ht="17.25" customHeight="1">
      <c r="B103" s="242"/>
      <c r="C103" s="244" t="s">
        <v>1527</v>
      </c>
      <c r="D103" s="244"/>
      <c r="E103" s="244"/>
      <c r="F103" s="244" t="s">
        <v>1528</v>
      </c>
      <c r="G103" s="245"/>
      <c r="H103" s="244" t="s">
        <v>58</v>
      </c>
      <c r="I103" s="244" t="s">
        <v>61</v>
      </c>
      <c r="J103" s="244" t="s">
        <v>1529</v>
      </c>
      <c r="K103" s="243"/>
    </row>
    <row r="104" spans="2:11" s="1" customFormat="1" ht="17.25" customHeight="1">
      <c r="B104" s="242"/>
      <c r="C104" s="246" t="s">
        <v>1530</v>
      </c>
      <c r="D104" s="246"/>
      <c r="E104" s="246"/>
      <c r="F104" s="247" t="s">
        <v>1531</v>
      </c>
      <c r="G104" s="248"/>
      <c r="H104" s="246"/>
      <c r="I104" s="246"/>
      <c r="J104" s="246" t="s">
        <v>1532</v>
      </c>
      <c r="K104" s="243"/>
    </row>
    <row r="105" spans="2:11" s="1" customFormat="1" ht="5.25" customHeight="1">
      <c r="B105" s="242"/>
      <c r="C105" s="244"/>
      <c r="D105" s="244"/>
      <c r="E105" s="244"/>
      <c r="F105" s="244"/>
      <c r="G105" s="262"/>
      <c r="H105" s="244"/>
      <c r="I105" s="244"/>
      <c r="J105" s="244"/>
      <c r="K105" s="243"/>
    </row>
    <row r="106" spans="2:11" s="1" customFormat="1" ht="15" customHeight="1">
      <c r="B106" s="242"/>
      <c r="C106" s="231" t="s">
        <v>57</v>
      </c>
      <c r="D106" s="251"/>
      <c r="E106" s="251"/>
      <c r="F106" s="252" t="s">
        <v>1533</v>
      </c>
      <c r="G106" s="231"/>
      <c r="H106" s="231" t="s">
        <v>1573</v>
      </c>
      <c r="I106" s="231" t="s">
        <v>1535</v>
      </c>
      <c r="J106" s="231">
        <v>20</v>
      </c>
      <c r="K106" s="243"/>
    </row>
    <row r="107" spans="2:11" s="1" customFormat="1" ht="15" customHeight="1">
      <c r="B107" s="242"/>
      <c r="C107" s="231" t="s">
        <v>1536</v>
      </c>
      <c r="D107" s="231"/>
      <c r="E107" s="231"/>
      <c r="F107" s="252" t="s">
        <v>1533</v>
      </c>
      <c r="G107" s="231"/>
      <c r="H107" s="231" t="s">
        <v>1573</v>
      </c>
      <c r="I107" s="231" t="s">
        <v>1535</v>
      </c>
      <c r="J107" s="231">
        <v>120</v>
      </c>
      <c r="K107" s="243"/>
    </row>
    <row r="108" spans="2:11" s="1" customFormat="1" ht="15" customHeight="1">
      <c r="B108" s="254"/>
      <c r="C108" s="231" t="s">
        <v>1538</v>
      </c>
      <c r="D108" s="231"/>
      <c r="E108" s="231"/>
      <c r="F108" s="252" t="s">
        <v>1539</v>
      </c>
      <c r="G108" s="231"/>
      <c r="H108" s="231" t="s">
        <v>1573</v>
      </c>
      <c r="I108" s="231" t="s">
        <v>1535</v>
      </c>
      <c r="J108" s="231">
        <v>50</v>
      </c>
      <c r="K108" s="243"/>
    </row>
    <row r="109" spans="2:11" s="1" customFormat="1" ht="15" customHeight="1">
      <c r="B109" s="254"/>
      <c r="C109" s="231" t="s">
        <v>1541</v>
      </c>
      <c r="D109" s="231"/>
      <c r="E109" s="231"/>
      <c r="F109" s="252" t="s">
        <v>1533</v>
      </c>
      <c r="G109" s="231"/>
      <c r="H109" s="231" t="s">
        <v>1573</v>
      </c>
      <c r="I109" s="231" t="s">
        <v>1543</v>
      </c>
      <c r="J109" s="231"/>
      <c r="K109" s="243"/>
    </row>
    <row r="110" spans="2:11" s="1" customFormat="1" ht="15" customHeight="1">
      <c r="B110" s="254"/>
      <c r="C110" s="231" t="s">
        <v>1552</v>
      </c>
      <c r="D110" s="231"/>
      <c r="E110" s="231"/>
      <c r="F110" s="252" t="s">
        <v>1539</v>
      </c>
      <c r="G110" s="231"/>
      <c r="H110" s="231" t="s">
        <v>1573</v>
      </c>
      <c r="I110" s="231" t="s">
        <v>1535</v>
      </c>
      <c r="J110" s="231">
        <v>50</v>
      </c>
      <c r="K110" s="243"/>
    </row>
    <row r="111" spans="2:11" s="1" customFormat="1" ht="15" customHeight="1">
      <c r="B111" s="254"/>
      <c r="C111" s="231" t="s">
        <v>1560</v>
      </c>
      <c r="D111" s="231"/>
      <c r="E111" s="231"/>
      <c r="F111" s="252" t="s">
        <v>1539</v>
      </c>
      <c r="G111" s="231"/>
      <c r="H111" s="231" t="s">
        <v>1573</v>
      </c>
      <c r="I111" s="231" t="s">
        <v>1535</v>
      </c>
      <c r="J111" s="231">
        <v>50</v>
      </c>
      <c r="K111" s="243"/>
    </row>
    <row r="112" spans="2:11" s="1" customFormat="1" ht="15" customHeight="1">
      <c r="B112" s="254"/>
      <c r="C112" s="231" t="s">
        <v>1558</v>
      </c>
      <c r="D112" s="231"/>
      <c r="E112" s="231"/>
      <c r="F112" s="252" t="s">
        <v>1539</v>
      </c>
      <c r="G112" s="231"/>
      <c r="H112" s="231" t="s">
        <v>1573</v>
      </c>
      <c r="I112" s="231" t="s">
        <v>1535</v>
      </c>
      <c r="J112" s="231">
        <v>50</v>
      </c>
      <c r="K112" s="243"/>
    </row>
    <row r="113" spans="2:11" s="1" customFormat="1" ht="15" customHeight="1">
      <c r="B113" s="254"/>
      <c r="C113" s="231" t="s">
        <v>57</v>
      </c>
      <c r="D113" s="231"/>
      <c r="E113" s="231"/>
      <c r="F113" s="252" t="s">
        <v>1533</v>
      </c>
      <c r="G113" s="231"/>
      <c r="H113" s="231" t="s">
        <v>1574</v>
      </c>
      <c r="I113" s="231" t="s">
        <v>1535</v>
      </c>
      <c r="J113" s="231">
        <v>20</v>
      </c>
      <c r="K113" s="243"/>
    </row>
    <row r="114" spans="2:11" s="1" customFormat="1" ht="15" customHeight="1">
      <c r="B114" s="254"/>
      <c r="C114" s="231" t="s">
        <v>1575</v>
      </c>
      <c r="D114" s="231"/>
      <c r="E114" s="231"/>
      <c r="F114" s="252" t="s">
        <v>1533</v>
      </c>
      <c r="G114" s="231"/>
      <c r="H114" s="231" t="s">
        <v>1576</v>
      </c>
      <c r="I114" s="231" t="s">
        <v>1535</v>
      </c>
      <c r="J114" s="231">
        <v>120</v>
      </c>
      <c r="K114" s="243"/>
    </row>
    <row r="115" spans="2:11" s="1" customFormat="1" ht="15" customHeight="1">
      <c r="B115" s="254"/>
      <c r="C115" s="231" t="s">
        <v>42</v>
      </c>
      <c r="D115" s="231"/>
      <c r="E115" s="231"/>
      <c r="F115" s="252" t="s">
        <v>1533</v>
      </c>
      <c r="G115" s="231"/>
      <c r="H115" s="231" t="s">
        <v>1577</v>
      </c>
      <c r="I115" s="231" t="s">
        <v>1568</v>
      </c>
      <c r="J115" s="231"/>
      <c r="K115" s="243"/>
    </row>
    <row r="116" spans="2:11" s="1" customFormat="1" ht="15" customHeight="1">
      <c r="B116" s="254"/>
      <c r="C116" s="231" t="s">
        <v>52</v>
      </c>
      <c r="D116" s="231"/>
      <c r="E116" s="231"/>
      <c r="F116" s="252" t="s">
        <v>1533</v>
      </c>
      <c r="G116" s="231"/>
      <c r="H116" s="231" t="s">
        <v>1578</v>
      </c>
      <c r="I116" s="231" t="s">
        <v>1568</v>
      </c>
      <c r="J116" s="231"/>
      <c r="K116" s="243"/>
    </row>
    <row r="117" spans="2:11" s="1" customFormat="1" ht="15" customHeight="1">
      <c r="B117" s="254"/>
      <c r="C117" s="231" t="s">
        <v>61</v>
      </c>
      <c r="D117" s="231"/>
      <c r="E117" s="231"/>
      <c r="F117" s="252" t="s">
        <v>1533</v>
      </c>
      <c r="G117" s="231"/>
      <c r="H117" s="231" t="s">
        <v>1579</v>
      </c>
      <c r="I117" s="231" t="s">
        <v>1580</v>
      </c>
      <c r="J117" s="231"/>
      <c r="K117" s="243"/>
    </row>
    <row r="118" spans="2:11" s="1" customFormat="1" ht="15" customHeight="1">
      <c r="B118" s="257"/>
      <c r="C118" s="263"/>
      <c r="D118" s="263"/>
      <c r="E118" s="263"/>
      <c r="F118" s="263"/>
      <c r="G118" s="263"/>
      <c r="H118" s="263"/>
      <c r="I118" s="263"/>
      <c r="J118" s="263"/>
      <c r="K118" s="259"/>
    </row>
    <row r="119" spans="2:11" s="1" customFormat="1" ht="18.75" customHeight="1">
      <c r="B119" s="264"/>
      <c r="C119" s="265"/>
      <c r="D119" s="265"/>
      <c r="E119" s="265"/>
      <c r="F119" s="266"/>
      <c r="G119" s="265"/>
      <c r="H119" s="265"/>
      <c r="I119" s="265"/>
      <c r="J119" s="265"/>
      <c r="K119" s="264"/>
    </row>
    <row r="120" spans="2:11" s="1" customFormat="1" ht="18.75" customHeight="1">
      <c r="B120" s="238"/>
      <c r="C120" s="238"/>
      <c r="D120" s="238"/>
      <c r="E120" s="238"/>
      <c r="F120" s="238"/>
      <c r="G120" s="238"/>
      <c r="H120" s="238"/>
      <c r="I120" s="238"/>
      <c r="J120" s="238"/>
      <c r="K120" s="238"/>
    </row>
    <row r="121" spans="2:11" s="1" customFormat="1" ht="7.5" customHeight="1">
      <c r="B121" s="267"/>
      <c r="C121" s="268"/>
      <c r="D121" s="268"/>
      <c r="E121" s="268"/>
      <c r="F121" s="268"/>
      <c r="G121" s="268"/>
      <c r="H121" s="268"/>
      <c r="I121" s="268"/>
      <c r="J121" s="268"/>
      <c r="K121" s="269"/>
    </row>
    <row r="122" spans="2:11" s="1" customFormat="1" ht="45" customHeight="1">
      <c r="B122" s="270"/>
      <c r="C122" s="355" t="s">
        <v>1581</v>
      </c>
      <c r="D122" s="355"/>
      <c r="E122" s="355"/>
      <c r="F122" s="355"/>
      <c r="G122" s="355"/>
      <c r="H122" s="355"/>
      <c r="I122" s="355"/>
      <c r="J122" s="355"/>
      <c r="K122" s="271"/>
    </row>
    <row r="123" spans="2:11" s="1" customFormat="1" ht="17.25" customHeight="1">
      <c r="B123" s="272"/>
      <c r="C123" s="244" t="s">
        <v>1527</v>
      </c>
      <c r="D123" s="244"/>
      <c r="E123" s="244"/>
      <c r="F123" s="244" t="s">
        <v>1528</v>
      </c>
      <c r="G123" s="245"/>
      <c r="H123" s="244" t="s">
        <v>58</v>
      </c>
      <c r="I123" s="244" t="s">
        <v>61</v>
      </c>
      <c r="J123" s="244" t="s">
        <v>1529</v>
      </c>
      <c r="K123" s="273"/>
    </row>
    <row r="124" spans="2:11" s="1" customFormat="1" ht="17.25" customHeight="1">
      <c r="B124" s="272"/>
      <c r="C124" s="246" t="s">
        <v>1530</v>
      </c>
      <c r="D124" s="246"/>
      <c r="E124" s="246"/>
      <c r="F124" s="247" t="s">
        <v>1531</v>
      </c>
      <c r="G124" s="248"/>
      <c r="H124" s="246"/>
      <c r="I124" s="246"/>
      <c r="J124" s="246" t="s">
        <v>1532</v>
      </c>
      <c r="K124" s="273"/>
    </row>
    <row r="125" spans="2:11" s="1" customFormat="1" ht="5.25" customHeight="1">
      <c r="B125" s="274"/>
      <c r="C125" s="249"/>
      <c r="D125" s="249"/>
      <c r="E125" s="249"/>
      <c r="F125" s="249"/>
      <c r="G125" s="275"/>
      <c r="H125" s="249"/>
      <c r="I125" s="249"/>
      <c r="J125" s="249"/>
      <c r="K125" s="276"/>
    </row>
    <row r="126" spans="2:11" s="1" customFormat="1" ht="15" customHeight="1">
      <c r="B126" s="274"/>
      <c r="C126" s="231" t="s">
        <v>1536</v>
      </c>
      <c r="D126" s="251"/>
      <c r="E126" s="251"/>
      <c r="F126" s="252" t="s">
        <v>1533</v>
      </c>
      <c r="G126" s="231"/>
      <c r="H126" s="231" t="s">
        <v>1573</v>
      </c>
      <c r="I126" s="231" t="s">
        <v>1535</v>
      </c>
      <c r="J126" s="231">
        <v>120</v>
      </c>
      <c r="K126" s="277"/>
    </row>
    <row r="127" spans="2:11" s="1" customFormat="1" ht="15" customHeight="1">
      <c r="B127" s="274"/>
      <c r="C127" s="231" t="s">
        <v>1582</v>
      </c>
      <c r="D127" s="231"/>
      <c r="E127" s="231"/>
      <c r="F127" s="252" t="s">
        <v>1533</v>
      </c>
      <c r="G127" s="231"/>
      <c r="H127" s="231" t="s">
        <v>1583</v>
      </c>
      <c r="I127" s="231" t="s">
        <v>1535</v>
      </c>
      <c r="J127" s="231" t="s">
        <v>1584</v>
      </c>
      <c r="K127" s="277"/>
    </row>
    <row r="128" spans="2:11" s="1" customFormat="1" ht="15" customHeight="1">
      <c r="B128" s="274"/>
      <c r="C128" s="231" t="s">
        <v>96</v>
      </c>
      <c r="D128" s="231"/>
      <c r="E128" s="231"/>
      <c r="F128" s="252" t="s">
        <v>1533</v>
      </c>
      <c r="G128" s="231"/>
      <c r="H128" s="231" t="s">
        <v>1585</v>
      </c>
      <c r="I128" s="231" t="s">
        <v>1535</v>
      </c>
      <c r="J128" s="231" t="s">
        <v>1584</v>
      </c>
      <c r="K128" s="277"/>
    </row>
    <row r="129" spans="2:11" s="1" customFormat="1" ht="15" customHeight="1">
      <c r="B129" s="274"/>
      <c r="C129" s="231" t="s">
        <v>1544</v>
      </c>
      <c r="D129" s="231"/>
      <c r="E129" s="231"/>
      <c r="F129" s="252" t="s">
        <v>1539</v>
      </c>
      <c r="G129" s="231"/>
      <c r="H129" s="231" t="s">
        <v>1545</v>
      </c>
      <c r="I129" s="231" t="s">
        <v>1535</v>
      </c>
      <c r="J129" s="231">
        <v>15</v>
      </c>
      <c r="K129" s="277"/>
    </row>
    <row r="130" spans="2:11" s="1" customFormat="1" ht="15" customHeight="1">
      <c r="B130" s="274"/>
      <c r="C130" s="255" t="s">
        <v>1546</v>
      </c>
      <c r="D130" s="255"/>
      <c r="E130" s="255"/>
      <c r="F130" s="256" t="s">
        <v>1539</v>
      </c>
      <c r="G130" s="255"/>
      <c r="H130" s="255" t="s">
        <v>1547</v>
      </c>
      <c r="I130" s="255" t="s">
        <v>1535</v>
      </c>
      <c r="J130" s="255">
        <v>15</v>
      </c>
      <c r="K130" s="277"/>
    </row>
    <row r="131" spans="2:11" s="1" customFormat="1" ht="15" customHeight="1">
      <c r="B131" s="274"/>
      <c r="C131" s="255" t="s">
        <v>1548</v>
      </c>
      <c r="D131" s="255"/>
      <c r="E131" s="255"/>
      <c r="F131" s="256" t="s">
        <v>1539</v>
      </c>
      <c r="G131" s="255"/>
      <c r="H131" s="255" t="s">
        <v>1549</v>
      </c>
      <c r="I131" s="255" t="s">
        <v>1535</v>
      </c>
      <c r="J131" s="255">
        <v>20</v>
      </c>
      <c r="K131" s="277"/>
    </row>
    <row r="132" spans="2:11" s="1" customFormat="1" ht="15" customHeight="1">
      <c r="B132" s="274"/>
      <c r="C132" s="255" t="s">
        <v>1550</v>
      </c>
      <c r="D132" s="255"/>
      <c r="E132" s="255"/>
      <c r="F132" s="256" t="s">
        <v>1539</v>
      </c>
      <c r="G132" s="255"/>
      <c r="H132" s="255" t="s">
        <v>1551</v>
      </c>
      <c r="I132" s="255" t="s">
        <v>1535</v>
      </c>
      <c r="J132" s="255">
        <v>20</v>
      </c>
      <c r="K132" s="277"/>
    </row>
    <row r="133" spans="2:11" s="1" customFormat="1" ht="15" customHeight="1">
      <c r="B133" s="274"/>
      <c r="C133" s="231" t="s">
        <v>1538</v>
      </c>
      <c r="D133" s="231"/>
      <c r="E133" s="231"/>
      <c r="F133" s="252" t="s">
        <v>1539</v>
      </c>
      <c r="G133" s="231"/>
      <c r="H133" s="231" t="s">
        <v>1573</v>
      </c>
      <c r="I133" s="231" t="s">
        <v>1535</v>
      </c>
      <c r="J133" s="231">
        <v>50</v>
      </c>
      <c r="K133" s="277"/>
    </row>
    <row r="134" spans="2:11" s="1" customFormat="1" ht="15" customHeight="1">
      <c r="B134" s="274"/>
      <c r="C134" s="231" t="s">
        <v>1552</v>
      </c>
      <c r="D134" s="231"/>
      <c r="E134" s="231"/>
      <c r="F134" s="252" t="s">
        <v>1539</v>
      </c>
      <c r="G134" s="231"/>
      <c r="H134" s="231" t="s">
        <v>1573</v>
      </c>
      <c r="I134" s="231" t="s">
        <v>1535</v>
      </c>
      <c r="J134" s="231">
        <v>50</v>
      </c>
      <c r="K134" s="277"/>
    </row>
    <row r="135" spans="2:11" s="1" customFormat="1" ht="15" customHeight="1">
      <c r="B135" s="274"/>
      <c r="C135" s="231" t="s">
        <v>1558</v>
      </c>
      <c r="D135" s="231"/>
      <c r="E135" s="231"/>
      <c r="F135" s="252" t="s">
        <v>1539</v>
      </c>
      <c r="G135" s="231"/>
      <c r="H135" s="231" t="s">
        <v>1573</v>
      </c>
      <c r="I135" s="231" t="s">
        <v>1535</v>
      </c>
      <c r="J135" s="231">
        <v>50</v>
      </c>
      <c r="K135" s="277"/>
    </row>
    <row r="136" spans="2:11" s="1" customFormat="1" ht="15" customHeight="1">
      <c r="B136" s="274"/>
      <c r="C136" s="231" t="s">
        <v>1560</v>
      </c>
      <c r="D136" s="231"/>
      <c r="E136" s="231"/>
      <c r="F136" s="252" t="s">
        <v>1539</v>
      </c>
      <c r="G136" s="231"/>
      <c r="H136" s="231" t="s">
        <v>1573</v>
      </c>
      <c r="I136" s="231" t="s">
        <v>1535</v>
      </c>
      <c r="J136" s="231">
        <v>50</v>
      </c>
      <c r="K136" s="277"/>
    </row>
    <row r="137" spans="2:11" s="1" customFormat="1" ht="15" customHeight="1">
      <c r="B137" s="274"/>
      <c r="C137" s="231" t="s">
        <v>1561</v>
      </c>
      <c r="D137" s="231"/>
      <c r="E137" s="231"/>
      <c r="F137" s="252" t="s">
        <v>1539</v>
      </c>
      <c r="G137" s="231"/>
      <c r="H137" s="231" t="s">
        <v>1586</v>
      </c>
      <c r="I137" s="231" t="s">
        <v>1535</v>
      </c>
      <c r="J137" s="231">
        <v>255</v>
      </c>
      <c r="K137" s="277"/>
    </row>
    <row r="138" spans="2:11" s="1" customFormat="1" ht="15" customHeight="1">
      <c r="B138" s="274"/>
      <c r="C138" s="231" t="s">
        <v>1563</v>
      </c>
      <c r="D138" s="231"/>
      <c r="E138" s="231"/>
      <c r="F138" s="252" t="s">
        <v>1533</v>
      </c>
      <c r="G138" s="231"/>
      <c r="H138" s="231" t="s">
        <v>1587</v>
      </c>
      <c r="I138" s="231" t="s">
        <v>1565</v>
      </c>
      <c r="J138" s="231"/>
      <c r="K138" s="277"/>
    </row>
    <row r="139" spans="2:11" s="1" customFormat="1" ht="15" customHeight="1">
      <c r="B139" s="274"/>
      <c r="C139" s="231" t="s">
        <v>1566</v>
      </c>
      <c r="D139" s="231"/>
      <c r="E139" s="231"/>
      <c r="F139" s="252" t="s">
        <v>1533</v>
      </c>
      <c r="G139" s="231"/>
      <c r="H139" s="231" t="s">
        <v>1588</v>
      </c>
      <c r="I139" s="231" t="s">
        <v>1568</v>
      </c>
      <c r="J139" s="231"/>
      <c r="K139" s="277"/>
    </row>
    <row r="140" spans="2:11" s="1" customFormat="1" ht="15" customHeight="1">
      <c r="B140" s="274"/>
      <c r="C140" s="231" t="s">
        <v>1569</v>
      </c>
      <c r="D140" s="231"/>
      <c r="E140" s="231"/>
      <c r="F140" s="252" t="s">
        <v>1533</v>
      </c>
      <c r="G140" s="231"/>
      <c r="H140" s="231" t="s">
        <v>1569</v>
      </c>
      <c r="I140" s="231" t="s">
        <v>1568</v>
      </c>
      <c r="J140" s="231"/>
      <c r="K140" s="277"/>
    </row>
    <row r="141" spans="2:11" s="1" customFormat="1" ht="15" customHeight="1">
      <c r="B141" s="274"/>
      <c r="C141" s="231" t="s">
        <v>42</v>
      </c>
      <c r="D141" s="231"/>
      <c r="E141" s="231"/>
      <c r="F141" s="252" t="s">
        <v>1533</v>
      </c>
      <c r="G141" s="231"/>
      <c r="H141" s="231" t="s">
        <v>1589</v>
      </c>
      <c r="I141" s="231" t="s">
        <v>1568</v>
      </c>
      <c r="J141" s="231"/>
      <c r="K141" s="277"/>
    </row>
    <row r="142" spans="2:11" s="1" customFormat="1" ht="15" customHeight="1">
      <c r="B142" s="274"/>
      <c r="C142" s="231" t="s">
        <v>1590</v>
      </c>
      <c r="D142" s="231"/>
      <c r="E142" s="231"/>
      <c r="F142" s="252" t="s">
        <v>1533</v>
      </c>
      <c r="G142" s="231"/>
      <c r="H142" s="231" t="s">
        <v>1591</v>
      </c>
      <c r="I142" s="231" t="s">
        <v>1568</v>
      </c>
      <c r="J142" s="231"/>
      <c r="K142" s="277"/>
    </row>
    <row r="143" spans="2:11" s="1" customFormat="1" ht="15" customHeight="1">
      <c r="B143" s="278"/>
      <c r="C143" s="279"/>
      <c r="D143" s="279"/>
      <c r="E143" s="279"/>
      <c r="F143" s="279"/>
      <c r="G143" s="279"/>
      <c r="H143" s="279"/>
      <c r="I143" s="279"/>
      <c r="J143" s="279"/>
      <c r="K143" s="280"/>
    </row>
    <row r="144" spans="2:11" s="1" customFormat="1" ht="18.75" customHeight="1">
      <c r="B144" s="265"/>
      <c r="C144" s="265"/>
      <c r="D144" s="265"/>
      <c r="E144" s="265"/>
      <c r="F144" s="266"/>
      <c r="G144" s="265"/>
      <c r="H144" s="265"/>
      <c r="I144" s="265"/>
      <c r="J144" s="265"/>
      <c r="K144" s="265"/>
    </row>
    <row r="145" spans="2:11" s="1" customFormat="1" ht="18.75" customHeight="1">
      <c r="B145" s="238"/>
      <c r="C145" s="238"/>
      <c r="D145" s="238"/>
      <c r="E145" s="238"/>
      <c r="F145" s="238"/>
      <c r="G145" s="238"/>
      <c r="H145" s="238"/>
      <c r="I145" s="238"/>
      <c r="J145" s="238"/>
      <c r="K145" s="238"/>
    </row>
    <row r="146" spans="2:11" s="1" customFormat="1" ht="7.5" customHeight="1">
      <c r="B146" s="239"/>
      <c r="C146" s="240"/>
      <c r="D146" s="240"/>
      <c r="E146" s="240"/>
      <c r="F146" s="240"/>
      <c r="G146" s="240"/>
      <c r="H146" s="240"/>
      <c r="I146" s="240"/>
      <c r="J146" s="240"/>
      <c r="K146" s="241"/>
    </row>
    <row r="147" spans="2:11" s="1" customFormat="1" ht="45" customHeight="1">
      <c r="B147" s="242"/>
      <c r="C147" s="354" t="s">
        <v>1592</v>
      </c>
      <c r="D147" s="354"/>
      <c r="E147" s="354"/>
      <c r="F147" s="354"/>
      <c r="G147" s="354"/>
      <c r="H147" s="354"/>
      <c r="I147" s="354"/>
      <c r="J147" s="354"/>
      <c r="K147" s="243"/>
    </row>
    <row r="148" spans="2:11" s="1" customFormat="1" ht="17.25" customHeight="1">
      <c r="B148" s="242"/>
      <c r="C148" s="244" t="s">
        <v>1527</v>
      </c>
      <c r="D148" s="244"/>
      <c r="E148" s="244"/>
      <c r="F148" s="244" t="s">
        <v>1528</v>
      </c>
      <c r="G148" s="245"/>
      <c r="H148" s="244" t="s">
        <v>58</v>
      </c>
      <c r="I148" s="244" t="s">
        <v>61</v>
      </c>
      <c r="J148" s="244" t="s">
        <v>1529</v>
      </c>
      <c r="K148" s="243"/>
    </row>
    <row r="149" spans="2:11" s="1" customFormat="1" ht="17.25" customHeight="1">
      <c r="B149" s="242"/>
      <c r="C149" s="246" t="s">
        <v>1530</v>
      </c>
      <c r="D149" s="246"/>
      <c r="E149" s="246"/>
      <c r="F149" s="247" t="s">
        <v>1531</v>
      </c>
      <c r="G149" s="248"/>
      <c r="H149" s="246"/>
      <c r="I149" s="246"/>
      <c r="J149" s="246" t="s">
        <v>1532</v>
      </c>
      <c r="K149" s="243"/>
    </row>
    <row r="150" spans="2:11" s="1" customFormat="1" ht="5.25" customHeight="1">
      <c r="B150" s="254"/>
      <c r="C150" s="249"/>
      <c r="D150" s="249"/>
      <c r="E150" s="249"/>
      <c r="F150" s="249"/>
      <c r="G150" s="250"/>
      <c r="H150" s="249"/>
      <c r="I150" s="249"/>
      <c r="J150" s="249"/>
      <c r="K150" s="277"/>
    </row>
    <row r="151" spans="2:11" s="1" customFormat="1" ht="15" customHeight="1">
      <c r="B151" s="254"/>
      <c r="C151" s="281" t="s">
        <v>1536</v>
      </c>
      <c r="D151" s="231"/>
      <c r="E151" s="231"/>
      <c r="F151" s="282" t="s">
        <v>1533</v>
      </c>
      <c r="G151" s="231"/>
      <c r="H151" s="281" t="s">
        <v>1573</v>
      </c>
      <c r="I151" s="281" t="s">
        <v>1535</v>
      </c>
      <c r="J151" s="281">
        <v>120</v>
      </c>
      <c r="K151" s="277"/>
    </row>
    <row r="152" spans="2:11" s="1" customFormat="1" ht="15" customHeight="1">
      <c r="B152" s="254"/>
      <c r="C152" s="281" t="s">
        <v>1582</v>
      </c>
      <c r="D152" s="231"/>
      <c r="E152" s="231"/>
      <c r="F152" s="282" t="s">
        <v>1533</v>
      </c>
      <c r="G152" s="231"/>
      <c r="H152" s="281" t="s">
        <v>1593</v>
      </c>
      <c r="I152" s="281" t="s">
        <v>1535</v>
      </c>
      <c r="J152" s="281" t="s">
        <v>1584</v>
      </c>
      <c r="K152" s="277"/>
    </row>
    <row r="153" spans="2:11" s="1" customFormat="1" ht="15" customHeight="1">
      <c r="B153" s="254"/>
      <c r="C153" s="281" t="s">
        <v>96</v>
      </c>
      <c r="D153" s="231"/>
      <c r="E153" s="231"/>
      <c r="F153" s="282" t="s">
        <v>1533</v>
      </c>
      <c r="G153" s="231"/>
      <c r="H153" s="281" t="s">
        <v>1594</v>
      </c>
      <c r="I153" s="281" t="s">
        <v>1535</v>
      </c>
      <c r="J153" s="281" t="s">
        <v>1584</v>
      </c>
      <c r="K153" s="277"/>
    </row>
    <row r="154" spans="2:11" s="1" customFormat="1" ht="15" customHeight="1">
      <c r="B154" s="254"/>
      <c r="C154" s="281" t="s">
        <v>1538</v>
      </c>
      <c r="D154" s="231"/>
      <c r="E154" s="231"/>
      <c r="F154" s="282" t="s">
        <v>1539</v>
      </c>
      <c r="G154" s="231"/>
      <c r="H154" s="281" t="s">
        <v>1573</v>
      </c>
      <c r="I154" s="281" t="s">
        <v>1535</v>
      </c>
      <c r="J154" s="281">
        <v>50</v>
      </c>
      <c r="K154" s="277"/>
    </row>
    <row r="155" spans="2:11" s="1" customFormat="1" ht="15" customHeight="1">
      <c r="B155" s="254"/>
      <c r="C155" s="281" t="s">
        <v>1541</v>
      </c>
      <c r="D155" s="231"/>
      <c r="E155" s="231"/>
      <c r="F155" s="282" t="s">
        <v>1533</v>
      </c>
      <c r="G155" s="231"/>
      <c r="H155" s="281" t="s">
        <v>1573</v>
      </c>
      <c r="I155" s="281" t="s">
        <v>1543</v>
      </c>
      <c r="J155" s="281"/>
      <c r="K155" s="277"/>
    </row>
    <row r="156" spans="2:11" s="1" customFormat="1" ht="15" customHeight="1">
      <c r="B156" s="254"/>
      <c r="C156" s="281" t="s">
        <v>1552</v>
      </c>
      <c r="D156" s="231"/>
      <c r="E156" s="231"/>
      <c r="F156" s="282" t="s">
        <v>1539</v>
      </c>
      <c r="G156" s="231"/>
      <c r="H156" s="281" t="s">
        <v>1573</v>
      </c>
      <c r="I156" s="281" t="s">
        <v>1535</v>
      </c>
      <c r="J156" s="281">
        <v>50</v>
      </c>
      <c r="K156" s="277"/>
    </row>
    <row r="157" spans="2:11" s="1" customFormat="1" ht="15" customHeight="1">
      <c r="B157" s="254"/>
      <c r="C157" s="281" t="s">
        <v>1560</v>
      </c>
      <c r="D157" s="231"/>
      <c r="E157" s="231"/>
      <c r="F157" s="282" t="s">
        <v>1539</v>
      </c>
      <c r="G157" s="231"/>
      <c r="H157" s="281" t="s">
        <v>1573</v>
      </c>
      <c r="I157" s="281" t="s">
        <v>1535</v>
      </c>
      <c r="J157" s="281">
        <v>50</v>
      </c>
      <c r="K157" s="277"/>
    </row>
    <row r="158" spans="2:11" s="1" customFormat="1" ht="15" customHeight="1">
      <c r="B158" s="254"/>
      <c r="C158" s="281" t="s">
        <v>1558</v>
      </c>
      <c r="D158" s="231"/>
      <c r="E158" s="231"/>
      <c r="F158" s="282" t="s">
        <v>1539</v>
      </c>
      <c r="G158" s="231"/>
      <c r="H158" s="281" t="s">
        <v>1573</v>
      </c>
      <c r="I158" s="281" t="s">
        <v>1535</v>
      </c>
      <c r="J158" s="281">
        <v>50</v>
      </c>
      <c r="K158" s="277"/>
    </row>
    <row r="159" spans="2:11" s="1" customFormat="1" ht="15" customHeight="1">
      <c r="B159" s="254"/>
      <c r="C159" s="281" t="s">
        <v>161</v>
      </c>
      <c r="D159" s="231"/>
      <c r="E159" s="231"/>
      <c r="F159" s="282" t="s">
        <v>1533</v>
      </c>
      <c r="G159" s="231"/>
      <c r="H159" s="281" t="s">
        <v>1595</v>
      </c>
      <c r="I159" s="281" t="s">
        <v>1535</v>
      </c>
      <c r="J159" s="281" t="s">
        <v>1596</v>
      </c>
      <c r="K159" s="277"/>
    </row>
    <row r="160" spans="2:11" s="1" customFormat="1" ht="15" customHeight="1">
      <c r="B160" s="254"/>
      <c r="C160" s="281" t="s">
        <v>1597</v>
      </c>
      <c r="D160" s="231"/>
      <c r="E160" s="231"/>
      <c r="F160" s="282" t="s">
        <v>1533</v>
      </c>
      <c r="G160" s="231"/>
      <c r="H160" s="281" t="s">
        <v>1598</v>
      </c>
      <c r="I160" s="281" t="s">
        <v>1568</v>
      </c>
      <c r="J160" s="281"/>
      <c r="K160" s="277"/>
    </row>
    <row r="161" spans="2:11" s="1" customFormat="1" ht="15" customHeight="1">
      <c r="B161" s="283"/>
      <c r="C161" s="263"/>
      <c r="D161" s="263"/>
      <c r="E161" s="263"/>
      <c r="F161" s="263"/>
      <c r="G161" s="263"/>
      <c r="H161" s="263"/>
      <c r="I161" s="263"/>
      <c r="J161" s="263"/>
      <c r="K161" s="284"/>
    </row>
    <row r="162" spans="2:11" s="1" customFormat="1" ht="18.75" customHeight="1">
      <c r="B162" s="265"/>
      <c r="C162" s="275"/>
      <c r="D162" s="275"/>
      <c r="E162" s="275"/>
      <c r="F162" s="285"/>
      <c r="G162" s="275"/>
      <c r="H162" s="275"/>
      <c r="I162" s="275"/>
      <c r="J162" s="275"/>
      <c r="K162" s="265"/>
    </row>
    <row r="163" spans="2:11" s="1" customFormat="1" ht="18.75" customHeight="1">
      <c r="B163" s="238"/>
      <c r="C163" s="238"/>
      <c r="D163" s="238"/>
      <c r="E163" s="238"/>
      <c r="F163" s="238"/>
      <c r="G163" s="238"/>
      <c r="H163" s="238"/>
      <c r="I163" s="238"/>
      <c r="J163" s="238"/>
      <c r="K163" s="238"/>
    </row>
    <row r="164" spans="2:11" s="1" customFormat="1" ht="7.5" customHeight="1">
      <c r="B164" s="220"/>
      <c r="C164" s="221"/>
      <c r="D164" s="221"/>
      <c r="E164" s="221"/>
      <c r="F164" s="221"/>
      <c r="G164" s="221"/>
      <c r="H164" s="221"/>
      <c r="I164" s="221"/>
      <c r="J164" s="221"/>
      <c r="K164" s="222"/>
    </row>
    <row r="165" spans="2:11" s="1" customFormat="1" ht="45" customHeight="1">
      <c r="B165" s="223"/>
      <c r="C165" s="355" t="s">
        <v>1599</v>
      </c>
      <c r="D165" s="355"/>
      <c r="E165" s="355"/>
      <c r="F165" s="355"/>
      <c r="G165" s="355"/>
      <c r="H165" s="355"/>
      <c r="I165" s="355"/>
      <c r="J165" s="355"/>
      <c r="K165" s="224"/>
    </row>
    <row r="166" spans="2:11" s="1" customFormat="1" ht="17.25" customHeight="1">
      <c r="B166" s="223"/>
      <c r="C166" s="244" t="s">
        <v>1527</v>
      </c>
      <c r="D166" s="244"/>
      <c r="E166" s="244"/>
      <c r="F166" s="244" t="s">
        <v>1528</v>
      </c>
      <c r="G166" s="286"/>
      <c r="H166" s="287" t="s">
        <v>58</v>
      </c>
      <c r="I166" s="287" t="s">
        <v>61</v>
      </c>
      <c r="J166" s="244" t="s">
        <v>1529</v>
      </c>
      <c r="K166" s="224"/>
    </row>
    <row r="167" spans="2:11" s="1" customFormat="1" ht="17.25" customHeight="1">
      <c r="B167" s="225"/>
      <c r="C167" s="246" t="s">
        <v>1530</v>
      </c>
      <c r="D167" s="246"/>
      <c r="E167" s="246"/>
      <c r="F167" s="247" t="s">
        <v>1531</v>
      </c>
      <c r="G167" s="288"/>
      <c r="H167" s="289"/>
      <c r="I167" s="289"/>
      <c r="J167" s="246" t="s">
        <v>1532</v>
      </c>
      <c r="K167" s="226"/>
    </row>
    <row r="168" spans="2:11" s="1" customFormat="1" ht="5.25" customHeight="1">
      <c r="B168" s="254"/>
      <c r="C168" s="249"/>
      <c r="D168" s="249"/>
      <c r="E168" s="249"/>
      <c r="F168" s="249"/>
      <c r="G168" s="250"/>
      <c r="H168" s="249"/>
      <c r="I168" s="249"/>
      <c r="J168" s="249"/>
      <c r="K168" s="277"/>
    </row>
    <row r="169" spans="2:11" s="1" customFormat="1" ht="15" customHeight="1">
      <c r="B169" s="254"/>
      <c r="C169" s="231" t="s">
        <v>1536</v>
      </c>
      <c r="D169" s="231"/>
      <c r="E169" s="231"/>
      <c r="F169" s="252" t="s">
        <v>1533</v>
      </c>
      <c r="G169" s="231"/>
      <c r="H169" s="231" t="s">
        <v>1573</v>
      </c>
      <c r="I169" s="231" t="s">
        <v>1535</v>
      </c>
      <c r="J169" s="231">
        <v>120</v>
      </c>
      <c r="K169" s="277"/>
    </row>
    <row r="170" spans="2:11" s="1" customFormat="1" ht="15" customHeight="1">
      <c r="B170" s="254"/>
      <c r="C170" s="231" t="s">
        <v>1582</v>
      </c>
      <c r="D170" s="231"/>
      <c r="E170" s="231"/>
      <c r="F170" s="252" t="s">
        <v>1533</v>
      </c>
      <c r="G170" s="231"/>
      <c r="H170" s="231" t="s">
        <v>1583</v>
      </c>
      <c r="I170" s="231" t="s">
        <v>1535</v>
      </c>
      <c r="J170" s="231" t="s">
        <v>1584</v>
      </c>
      <c r="K170" s="277"/>
    </row>
    <row r="171" spans="2:11" s="1" customFormat="1" ht="15" customHeight="1">
      <c r="B171" s="254"/>
      <c r="C171" s="231" t="s">
        <v>96</v>
      </c>
      <c r="D171" s="231"/>
      <c r="E171" s="231"/>
      <c r="F171" s="252" t="s">
        <v>1533</v>
      </c>
      <c r="G171" s="231"/>
      <c r="H171" s="231" t="s">
        <v>1600</v>
      </c>
      <c r="I171" s="231" t="s">
        <v>1535</v>
      </c>
      <c r="J171" s="231" t="s">
        <v>1584</v>
      </c>
      <c r="K171" s="277"/>
    </row>
    <row r="172" spans="2:11" s="1" customFormat="1" ht="15" customHeight="1">
      <c r="B172" s="254"/>
      <c r="C172" s="231" t="s">
        <v>1538</v>
      </c>
      <c r="D172" s="231"/>
      <c r="E172" s="231"/>
      <c r="F172" s="252" t="s">
        <v>1539</v>
      </c>
      <c r="G172" s="231"/>
      <c r="H172" s="231" t="s">
        <v>1600</v>
      </c>
      <c r="I172" s="231" t="s">
        <v>1535</v>
      </c>
      <c r="J172" s="231">
        <v>50</v>
      </c>
      <c r="K172" s="277"/>
    </row>
    <row r="173" spans="2:11" s="1" customFormat="1" ht="15" customHeight="1">
      <c r="B173" s="254"/>
      <c r="C173" s="231" t="s">
        <v>1541</v>
      </c>
      <c r="D173" s="231"/>
      <c r="E173" s="231"/>
      <c r="F173" s="252" t="s">
        <v>1533</v>
      </c>
      <c r="G173" s="231"/>
      <c r="H173" s="231" t="s">
        <v>1600</v>
      </c>
      <c r="I173" s="231" t="s">
        <v>1543</v>
      </c>
      <c r="J173" s="231"/>
      <c r="K173" s="277"/>
    </row>
    <row r="174" spans="2:11" s="1" customFormat="1" ht="15" customHeight="1">
      <c r="B174" s="254"/>
      <c r="C174" s="231" t="s">
        <v>1552</v>
      </c>
      <c r="D174" s="231"/>
      <c r="E174" s="231"/>
      <c r="F174" s="252" t="s">
        <v>1539</v>
      </c>
      <c r="G174" s="231"/>
      <c r="H174" s="231" t="s">
        <v>1600</v>
      </c>
      <c r="I174" s="231" t="s">
        <v>1535</v>
      </c>
      <c r="J174" s="231">
        <v>50</v>
      </c>
      <c r="K174" s="277"/>
    </row>
    <row r="175" spans="2:11" s="1" customFormat="1" ht="15" customHeight="1">
      <c r="B175" s="254"/>
      <c r="C175" s="231" t="s">
        <v>1560</v>
      </c>
      <c r="D175" s="231"/>
      <c r="E175" s="231"/>
      <c r="F175" s="252" t="s">
        <v>1539</v>
      </c>
      <c r="G175" s="231"/>
      <c r="H175" s="231" t="s">
        <v>1600</v>
      </c>
      <c r="I175" s="231" t="s">
        <v>1535</v>
      </c>
      <c r="J175" s="231">
        <v>50</v>
      </c>
      <c r="K175" s="277"/>
    </row>
    <row r="176" spans="2:11" s="1" customFormat="1" ht="15" customHeight="1">
      <c r="B176" s="254"/>
      <c r="C176" s="231" t="s">
        <v>1558</v>
      </c>
      <c r="D176" s="231"/>
      <c r="E176" s="231"/>
      <c r="F176" s="252" t="s">
        <v>1539</v>
      </c>
      <c r="G176" s="231"/>
      <c r="H176" s="231" t="s">
        <v>1600</v>
      </c>
      <c r="I176" s="231" t="s">
        <v>1535</v>
      </c>
      <c r="J176" s="231">
        <v>50</v>
      </c>
      <c r="K176" s="277"/>
    </row>
    <row r="177" spans="2:11" s="1" customFormat="1" ht="15" customHeight="1">
      <c r="B177" s="254"/>
      <c r="C177" s="231" t="s">
        <v>165</v>
      </c>
      <c r="D177" s="231"/>
      <c r="E177" s="231"/>
      <c r="F177" s="252" t="s">
        <v>1533</v>
      </c>
      <c r="G177" s="231"/>
      <c r="H177" s="231" t="s">
        <v>1601</v>
      </c>
      <c r="I177" s="231" t="s">
        <v>1602</v>
      </c>
      <c r="J177" s="231"/>
      <c r="K177" s="277"/>
    </row>
    <row r="178" spans="2:11" s="1" customFormat="1" ht="15" customHeight="1">
      <c r="B178" s="254"/>
      <c r="C178" s="231" t="s">
        <v>61</v>
      </c>
      <c r="D178" s="231"/>
      <c r="E178" s="231"/>
      <c r="F178" s="252" t="s">
        <v>1533</v>
      </c>
      <c r="G178" s="231"/>
      <c r="H178" s="231" t="s">
        <v>1603</v>
      </c>
      <c r="I178" s="231" t="s">
        <v>1604</v>
      </c>
      <c r="J178" s="231">
        <v>1</v>
      </c>
      <c r="K178" s="277"/>
    </row>
    <row r="179" spans="2:11" s="1" customFormat="1" ht="15" customHeight="1">
      <c r="B179" s="254"/>
      <c r="C179" s="231" t="s">
        <v>57</v>
      </c>
      <c r="D179" s="231"/>
      <c r="E179" s="231"/>
      <c r="F179" s="252" t="s">
        <v>1533</v>
      </c>
      <c r="G179" s="231"/>
      <c r="H179" s="231" t="s">
        <v>1605</v>
      </c>
      <c r="I179" s="231" t="s">
        <v>1535</v>
      </c>
      <c r="J179" s="231">
        <v>20</v>
      </c>
      <c r="K179" s="277"/>
    </row>
    <row r="180" spans="2:11" s="1" customFormat="1" ht="15" customHeight="1">
      <c r="B180" s="254"/>
      <c r="C180" s="231" t="s">
        <v>58</v>
      </c>
      <c r="D180" s="231"/>
      <c r="E180" s="231"/>
      <c r="F180" s="252" t="s">
        <v>1533</v>
      </c>
      <c r="G180" s="231"/>
      <c r="H180" s="231" t="s">
        <v>1606</v>
      </c>
      <c r="I180" s="231" t="s">
        <v>1535</v>
      </c>
      <c r="J180" s="231">
        <v>255</v>
      </c>
      <c r="K180" s="277"/>
    </row>
    <row r="181" spans="2:11" s="1" customFormat="1" ht="15" customHeight="1">
      <c r="B181" s="254"/>
      <c r="C181" s="231" t="s">
        <v>166</v>
      </c>
      <c r="D181" s="231"/>
      <c r="E181" s="231"/>
      <c r="F181" s="252" t="s">
        <v>1533</v>
      </c>
      <c r="G181" s="231"/>
      <c r="H181" s="231" t="s">
        <v>1497</v>
      </c>
      <c r="I181" s="231" t="s">
        <v>1535</v>
      </c>
      <c r="J181" s="231">
        <v>10</v>
      </c>
      <c r="K181" s="277"/>
    </row>
    <row r="182" spans="2:11" s="1" customFormat="1" ht="15" customHeight="1">
      <c r="B182" s="254"/>
      <c r="C182" s="231" t="s">
        <v>167</v>
      </c>
      <c r="D182" s="231"/>
      <c r="E182" s="231"/>
      <c r="F182" s="252" t="s">
        <v>1533</v>
      </c>
      <c r="G182" s="231"/>
      <c r="H182" s="231" t="s">
        <v>1607</v>
      </c>
      <c r="I182" s="231" t="s">
        <v>1568</v>
      </c>
      <c r="J182" s="231"/>
      <c r="K182" s="277"/>
    </row>
    <row r="183" spans="2:11" s="1" customFormat="1" ht="15" customHeight="1">
      <c r="B183" s="254"/>
      <c r="C183" s="231" t="s">
        <v>1608</v>
      </c>
      <c r="D183" s="231"/>
      <c r="E183" s="231"/>
      <c r="F183" s="252" t="s">
        <v>1533</v>
      </c>
      <c r="G183" s="231"/>
      <c r="H183" s="231" t="s">
        <v>1609</v>
      </c>
      <c r="I183" s="231" t="s">
        <v>1568</v>
      </c>
      <c r="J183" s="231"/>
      <c r="K183" s="277"/>
    </row>
    <row r="184" spans="2:11" s="1" customFormat="1" ht="15" customHeight="1">
      <c r="B184" s="254"/>
      <c r="C184" s="231" t="s">
        <v>1597</v>
      </c>
      <c r="D184" s="231"/>
      <c r="E184" s="231"/>
      <c r="F184" s="252" t="s">
        <v>1533</v>
      </c>
      <c r="G184" s="231"/>
      <c r="H184" s="231" t="s">
        <v>1610</v>
      </c>
      <c r="I184" s="231" t="s">
        <v>1568</v>
      </c>
      <c r="J184" s="231"/>
      <c r="K184" s="277"/>
    </row>
    <row r="185" spans="2:11" s="1" customFormat="1" ht="15" customHeight="1">
      <c r="B185" s="254"/>
      <c r="C185" s="231" t="s">
        <v>169</v>
      </c>
      <c r="D185" s="231"/>
      <c r="E185" s="231"/>
      <c r="F185" s="252" t="s">
        <v>1539</v>
      </c>
      <c r="G185" s="231"/>
      <c r="H185" s="231" t="s">
        <v>1611</v>
      </c>
      <c r="I185" s="231" t="s">
        <v>1535</v>
      </c>
      <c r="J185" s="231">
        <v>50</v>
      </c>
      <c r="K185" s="277"/>
    </row>
    <row r="186" spans="2:11" s="1" customFormat="1" ht="15" customHeight="1">
      <c r="B186" s="254"/>
      <c r="C186" s="231" t="s">
        <v>1612</v>
      </c>
      <c r="D186" s="231"/>
      <c r="E186" s="231"/>
      <c r="F186" s="252" t="s">
        <v>1539</v>
      </c>
      <c r="G186" s="231"/>
      <c r="H186" s="231" t="s">
        <v>1613</v>
      </c>
      <c r="I186" s="231" t="s">
        <v>1614</v>
      </c>
      <c r="J186" s="231"/>
      <c r="K186" s="277"/>
    </row>
    <row r="187" spans="2:11" s="1" customFormat="1" ht="15" customHeight="1">
      <c r="B187" s="254"/>
      <c r="C187" s="231" t="s">
        <v>1615</v>
      </c>
      <c r="D187" s="231"/>
      <c r="E187" s="231"/>
      <c r="F187" s="252" t="s">
        <v>1539</v>
      </c>
      <c r="G187" s="231"/>
      <c r="H187" s="231" t="s">
        <v>1616</v>
      </c>
      <c r="I187" s="231" t="s">
        <v>1614</v>
      </c>
      <c r="J187" s="231"/>
      <c r="K187" s="277"/>
    </row>
    <row r="188" spans="2:11" s="1" customFormat="1" ht="15" customHeight="1">
      <c r="B188" s="254"/>
      <c r="C188" s="231" t="s">
        <v>1617</v>
      </c>
      <c r="D188" s="231"/>
      <c r="E188" s="231"/>
      <c r="F188" s="252" t="s">
        <v>1539</v>
      </c>
      <c r="G188" s="231"/>
      <c r="H188" s="231" t="s">
        <v>1618</v>
      </c>
      <c r="I188" s="231" t="s">
        <v>1614</v>
      </c>
      <c r="J188" s="231"/>
      <c r="K188" s="277"/>
    </row>
    <row r="189" spans="2:11" s="1" customFormat="1" ht="15" customHeight="1">
      <c r="B189" s="254"/>
      <c r="C189" s="290" t="s">
        <v>1619</v>
      </c>
      <c r="D189" s="231"/>
      <c r="E189" s="231"/>
      <c r="F189" s="252" t="s">
        <v>1539</v>
      </c>
      <c r="G189" s="231"/>
      <c r="H189" s="231" t="s">
        <v>1620</v>
      </c>
      <c r="I189" s="231" t="s">
        <v>1621</v>
      </c>
      <c r="J189" s="291" t="s">
        <v>1622</v>
      </c>
      <c r="K189" s="277"/>
    </row>
    <row r="190" spans="2:11" s="1" customFormat="1" ht="15" customHeight="1">
      <c r="B190" s="254"/>
      <c r="C190" s="290" t="s">
        <v>46</v>
      </c>
      <c r="D190" s="231"/>
      <c r="E190" s="231"/>
      <c r="F190" s="252" t="s">
        <v>1533</v>
      </c>
      <c r="G190" s="231"/>
      <c r="H190" s="228" t="s">
        <v>1623</v>
      </c>
      <c r="I190" s="231" t="s">
        <v>1624</v>
      </c>
      <c r="J190" s="231"/>
      <c r="K190" s="277"/>
    </row>
    <row r="191" spans="2:11" s="1" customFormat="1" ht="15" customHeight="1">
      <c r="B191" s="254"/>
      <c r="C191" s="290" t="s">
        <v>1625</v>
      </c>
      <c r="D191" s="231"/>
      <c r="E191" s="231"/>
      <c r="F191" s="252" t="s">
        <v>1533</v>
      </c>
      <c r="G191" s="231"/>
      <c r="H191" s="231" t="s">
        <v>1626</v>
      </c>
      <c r="I191" s="231" t="s">
        <v>1568</v>
      </c>
      <c r="J191" s="231"/>
      <c r="K191" s="277"/>
    </row>
    <row r="192" spans="2:11" s="1" customFormat="1" ht="15" customHeight="1">
      <c r="B192" s="254"/>
      <c r="C192" s="290" t="s">
        <v>1627</v>
      </c>
      <c r="D192" s="231"/>
      <c r="E192" s="231"/>
      <c r="F192" s="252" t="s">
        <v>1533</v>
      </c>
      <c r="G192" s="231"/>
      <c r="H192" s="231" t="s">
        <v>1628</v>
      </c>
      <c r="I192" s="231" t="s">
        <v>1568</v>
      </c>
      <c r="J192" s="231"/>
      <c r="K192" s="277"/>
    </row>
    <row r="193" spans="2:11" s="1" customFormat="1" ht="15" customHeight="1">
      <c r="B193" s="254"/>
      <c r="C193" s="290" t="s">
        <v>1629</v>
      </c>
      <c r="D193" s="231"/>
      <c r="E193" s="231"/>
      <c r="F193" s="252" t="s">
        <v>1539</v>
      </c>
      <c r="G193" s="231"/>
      <c r="H193" s="231" t="s">
        <v>1630</v>
      </c>
      <c r="I193" s="231" t="s">
        <v>1568</v>
      </c>
      <c r="J193" s="231"/>
      <c r="K193" s="277"/>
    </row>
    <row r="194" spans="2:11" s="1" customFormat="1" ht="15" customHeight="1">
      <c r="B194" s="283"/>
      <c r="C194" s="292"/>
      <c r="D194" s="263"/>
      <c r="E194" s="263"/>
      <c r="F194" s="263"/>
      <c r="G194" s="263"/>
      <c r="H194" s="263"/>
      <c r="I194" s="263"/>
      <c r="J194" s="263"/>
      <c r="K194" s="284"/>
    </row>
    <row r="195" spans="2:11" s="1" customFormat="1" ht="18.75" customHeight="1">
      <c r="B195" s="265"/>
      <c r="C195" s="275"/>
      <c r="D195" s="275"/>
      <c r="E195" s="275"/>
      <c r="F195" s="285"/>
      <c r="G195" s="275"/>
      <c r="H195" s="275"/>
      <c r="I195" s="275"/>
      <c r="J195" s="275"/>
      <c r="K195" s="265"/>
    </row>
    <row r="196" spans="2:11" s="1" customFormat="1" ht="18.75" customHeight="1">
      <c r="B196" s="265"/>
      <c r="C196" s="275"/>
      <c r="D196" s="275"/>
      <c r="E196" s="275"/>
      <c r="F196" s="285"/>
      <c r="G196" s="275"/>
      <c r="H196" s="275"/>
      <c r="I196" s="275"/>
      <c r="J196" s="275"/>
      <c r="K196" s="265"/>
    </row>
    <row r="197" spans="2:11" s="1" customFormat="1" ht="18.75" customHeight="1">
      <c r="B197" s="238"/>
      <c r="C197" s="238"/>
      <c r="D197" s="238"/>
      <c r="E197" s="238"/>
      <c r="F197" s="238"/>
      <c r="G197" s="238"/>
      <c r="H197" s="238"/>
      <c r="I197" s="238"/>
      <c r="J197" s="238"/>
      <c r="K197" s="238"/>
    </row>
    <row r="198" spans="2:11" s="1" customFormat="1" ht="13.5">
      <c r="B198" s="220"/>
      <c r="C198" s="221"/>
      <c r="D198" s="221"/>
      <c r="E198" s="221"/>
      <c r="F198" s="221"/>
      <c r="G198" s="221"/>
      <c r="H198" s="221"/>
      <c r="I198" s="221"/>
      <c r="J198" s="221"/>
      <c r="K198" s="222"/>
    </row>
    <row r="199" spans="2:11" s="1" customFormat="1" ht="21">
      <c r="B199" s="223"/>
      <c r="C199" s="355" t="s">
        <v>1631</v>
      </c>
      <c r="D199" s="355"/>
      <c r="E199" s="355"/>
      <c r="F199" s="355"/>
      <c r="G199" s="355"/>
      <c r="H199" s="355"/>
      <c r="I199" s="355"/>
      <c r="J199" s="355"/>
      <c r="K199" s="224"/>
    </row>
    <row r="200" spans="2:11" s="1" customFormat="1" ht="25.5" customHeight="1">
      <c r="B200" s="223"/>
      <c r="C200" s="293" t="s">
        <v>1632</v>
      </c>
      <c r="D200" s="293"/>
      <c r="E200" s="293"/>
      <c r="F200" s="293" t="s">
        <v>1633</v>
      </c>
      <c r="G200" s="294"/>
      <c r="H200" s="356" t="s">
        <v>1634</v>
      </c>
      <c r="I200" s="356"/>
      <c r="J200" s="356"/>
      <c r="K200" s="224"/>
    </row>
    <row r="201" spans="2:11" s="1" customFormat="1" ht="5.25" customHeight="1">
      <c r="B201" s="254"/>
      <c r="C201" s="249"/>
      <c r="D201" s="249"/>
      <c r="E201" s="249"/>
      <c r="F201" s="249"/>
      <c r="G201" s="275"/>
      <c r="H201" s="249"/>
      <c r="I201" s="249"/>
      <c r="J201" s="249"/>
      <c r="K201" s="277"/>
    </row>
    <row r="202" spans="2:11" s="1" customFormat="1" ht="15" customHeight="1">
      <c r="B202" s="254"/>
      <c r="C202" s="231" t="s">
        <v>1624</v>
      </c>
      <c r="D202" s="231"/>
      <c r="E202" s="231"/>
      <c r="F202" s="252" t="s">
        <v>47</v>
      </c>
      <c r="G202" s="231"/>
      <c r="H202" s="357" t="s">
        <v>1635</v>
      </c>
      <c r="I202" s="357"/>
      <c r="J202" s="357"/>
      <c r="K202" s="277"/>
    </row>
    <row r="203" spans="2:11" s="1" customFormat="1" ht="15" customHeight="1">
      <c r="B203" s="254"/>
      <c r="C203" s="231"/>
      <c r="D203" s="231"/>
      <c r="E203" s="231"/>
      <c r="F203" s="252" t="s">
        <v>48</v>
      </c>
      <c r="G203" s="231"/>
      <c r="H203" s="357" t="s">
        <v>1636</v>
      </c>
      <c r="I203" s="357"/>
      <c r="J203" s="357"/>
      <c r="K203" s="277"/>
    </row>
    <row r="204" spans="2:11" s="1" customFormat="1" ht="15" customHeight="1">
      <c r="B204" s="254"/>
      <c r="C204" s="231"/>
      <c r="D204" s="231"/>
      <c r="E204" s="231"/>
      <c r="F204" s="252" t="s">
        <v>51</v>
      </c>
      <c r="G204" s="231"/>
      <c r="H204" s="357" t="s">
        <v>1637</v>
      </c>
      <c r="I204" s="357"/>
      <c r="J204" s="357"/>
      <c r="K204" s="277"/>
    </row>
    <row r="205" spans="2:11" s="1" customFormat="1" ht="15" customHeight="1">
      <c r="B205" s="254"/>
      <c r="C205" s="231"/>
      <c r="D205" s="231"/>
      <c r="E205" s="231"/>
      <c r="F205" s="252" t="s">
        <v>49</v>
      </c>
      <c r="G205" s="231"/>
      <c r="H205" s="357" t="s">
        <v>1638</v>
      </c>
      <c r="I205" s="357"/>
      <c r="J205" s="357"/>
      <c r="K205" s="277"/>
    </row>
    <row r="206" spans="2:11" s="1" customFormat="1" ht="15" customHeight="1">
      <c r="B206" s="254"/>
      <c r="C206" s="231"/>
      <c r="D206" s="231"/>
      <c r="E206" s="231"/>
      <c r="F206" s="252" t="s">
        <v>50</v>
      </c>
      <c r="G206" s="231"/>
      <c r="H206" s="357" t="s">
        <v>1639</v>
      </c>
      <c r="I206" s="357"/>
      <c r="J206" s="357"/>
      <c r="K206" s="277"/>
    </row>
    <row r="207" spans="2:11" s="1" customFormat="1" ht="15" customHeight="1">
      <c r="B207" s="254"/>
      <c r="C207" s="231"/>
      <c r="D207" s="231"/>
      <c r="E207" s="231"/>
      <c r="F207" s="252"/>
      <c r="G207" s="231"/>
      <c r="H207" s="231"/>
      <c r="I207" s="231"/>
      <c r="J207" s="231"/>
      <c r="K207" s="277"/>
    </row>
    <row r="208" spans="2:11" s="1" customFormat="1" ht="15" customHeight="1">
      <c r="B208" s="254"/>
      <c r="C208" s="231" t="s">
        <v>1580</v>
      </c>
      <c r="D208" s="231"/>
      <c r="E208" s="231"/>
      <c r="F208" s="252" t="s">
        <v>83</v>
      </c>
      <c r="G208" s="231"/>
      <c r="H208" s="357" t="s">
        <v>1640</v>
      </c>
      <c r="I208" s="357"/>
      <c r="J208" s="357"/>
      <c r="K208" s="277"/>
    </row>
    <row r="209" spans="2:11" s="1" customFormat="1" ht="15" customHeight="1">
      <c r="B209" s="254"/>
      <c r="C209" s="231"/>
      <c r="D209" s="231"/>
      <c r="E209" s="231"/>
      <c r="F209" s="252" t="s">
        <v>1477</v>
      </c>
      <c r="G209" s="231"/>
      <c r="H209" s="357" t="s">
        <v>1478</v>
      </c>
      <c r="I209" s="357"/>
      <c r="J209" s="357"/>
      <c r="K209" s="277"/>
    </row>
    <row r="210" spans="2:11" s="1" customFormat="1" ht="15" customHeight="1">
      <c r="B210" s="254"/>
      <c r="C210" s="231"/>
      <c r="D210" s="231"/>
      <c r="E210" s="231"/>
      <c r="F210" s="252" t="s">
        <v>1475</v>
      </c>
      <c r="G210" s="231"/>
      <c r="H210" s="357" t="s">
        <v>1641</v>
      </c>
      <c r="I210" s="357"/>
      <c r="J210" s="357"/>
      <c r="K210" s="277"/>
    </row>
    <row r="211" spans="2:11" s="1" customFormat="1" ht="15" customHeight="1">
      <c r="B211" s="295"/>
      <c r="C211" s="231"/>
      <c r="D211" s="231"/>
      <c r="E211" s="231"/>
      <c r="F211" s="252" t="s">
        <v>135</v>
      </c>
      <c r="G211" s="290"/>
      <c r="H211" s="358" t="s">
        <v>1479</v>
      </c>
      <c r="I211" s="358"/>
      <c r="J211" s="358"/>
      <c r="K211" s="296"/>
    </row>
    <row r="212" spans="2:11" s="1" customFormat="1" ht="15" customHeight="1">
      <c r="B212" s="295"/>
      <c r="C212" s="231"/>
      <c r="D212" s="231"/>
      <c r="E212" s="231"/>
      <c r="F212" s="252" t="s">
        <v>1480</v>
      </c>
      <c r="G212" s="290"/>
      <c r="H212" s="358" t="s">
        <v>1642</v>
      </c>
      <c r="I212" s="358"/>
      <c r="J212" s="358"/>
      <c r="K212" s="296"/>
    </row>
    <row r="213" spans="2:11" s="1" customFormat="1" ht="15" customHeight="1">
      <c r="B213" s="295"/>
      <c r="C213" s="231"/>
      <c r="D213" s="231"/>
      <c r="E213" s="231"/>
      <c r="F213" s="252"/>
      <c r="G213" s="290"/>
      <c r="H213" s="281"/>
      <c r="I213" s="281"/>
      <c r="J213" s="281"/>
      <c r="K213" s="296"/>
    </row>
    <row r="214" spans="2:11" s="1" customFormat="1" ht="15" customHeight="1">
      <c r="B214" s="295"/>
      <c r="C214" s="231" t="s">
        <v>1604</v>
      </c>
      <c r="D214" s="231"/>
      <c r="E214" s="231"/>
      <c r="F214" s="252">
        <v>1</v>
      </c>
      <c r="G214" s="290"/>
      <c r="H214" s="358" t="s">
        <v>1643</v>
      </c>
      <c r="I214" s="358"/>
      <c r="J214" s="358"/>
      <c r="K214" s="296"/>
    </row>
    <row r="215" spans="2:11" s="1" customFormat="1" ht="15" customHeight="1">
      <c r="B215" s="295"/>
      <c r="C215" s="231"/>
      <c r="D215" s="231"/>
      <c r="E215" s="231"/>
      <c r="F215" s="252">
        <v>2</v>
      </c>
      <c r="G215" s="290"/>
      <c r="H215" s="358" t="s">
        <v>1644</v>
      </c>
      <c r="I215" s="358"/>
      <c r="J215" s="358"/>
      <c r="K215" s="296"/>
    </row>
    <row r="216" spans="2:11" s="1" customFormat="1" ht="15" customHeight="1">
      <c r="B216" s="295"/>
      <c r="C216" s="231"/>
      <c r="D216" s="231"/>
      <c r="E216" s="231"/>
      <c r="F216" s="252">
        <v>3</v>
      </c>
      <c r="G216" s="290"/>
      <c r="H216" s="358" t="s">
        <v>1645</v>
      </c>
      <c r="I216" s="358"/>
      <c r="J216" s="358"/>
      <c r="K216" s="296"/>
    </row>
    <row r="217" spans="2:11" s="1" customFormat="1" ht="15" customHeight="1">
      <c r="B217" s="295"/>
      <c r="C217" s="231"/>
      <c r="D217" s="231"/>
      <c r="E217" s="231"/>
      <c r="F217" s="252">
        <v>4</v>
      </c>
      <c r="G217" s="290"/>
      <c r="H217" s="358" t="s">
        <v>1646</v>
      </c>
      <c r="I217" s="358"/>
      <c r="J217" s="358"/>
      <c r="K217" s="296"/>
    </row>
    <row r="218" spans="2:11" s="1" customFormat="1" ht="12.75" customHeight="1">
      <c r="B218" s="297"/>
      <c r="C218" s="298"/>
      <c r="D218" s="298"/>
      <c r="E218" s="298"/>
      <c r="F218" s="298"/>
      <c r="G218" s="298"/>
      <c r="H218" s="298"/>
      <c r="I218" s="298"/>
      <c r="J218" s="298"/>
      <c r="K218" s="299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5" t="s">
        <v>89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customHeight="1">
      <c r="B4" s="18"/>
      <c r="D4" s="108" t="s">
        <v>157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44" t="str">
        <f>'Rekapitulace stavby'!K6</f>
        <v>Oprava kolejí a výhybek v žst. Volyně.</v>
      </c>
      <c r="F7" s="345"/>
      <c r="G7" s="345"/>
      <c r="H7" s="345"/>
      <c r="L7" s="18"/>
    </row>
    <row r="8" spans="1:46" s="2" customFormat="1" ht="12" customHeight="1">
      <c r="A8" s="32"/>
      <c r="B8" s="37"/>
      <c r="C8" s="32"/>
      <c r="D8" s="110" t="s">
        <v>158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6" t="s">
        <v>284</v>
      </c>
      <c r="F9" s="347"/>
      <c r="G9" s="347"/>
      <c r="H9" s="347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19</v>
      </c>
      <c r="G11" s="32"/>
      <c r="H11" s="32"/>
      <c r="I11" s="110" t="s">
        <v>20</v>
      </c>
      <c r="J11" s="101" t="s">
        <v>21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22</v>
      </c>
      <c r="E12" s="32"/>
      <c r="F12" s="101" t="s">
        <v>23</v>
      </c>
      <c r="G12" s="32"/>
      <c r="H12" s="32"/>
      <c r="I12" s="110" t="s">
        <v>24</v>
      </c>
      <c r="J12" s="112" t="str">
        <f>'Rekapitulace stavby'!AN8</f>
        <v>18. 2. 2021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26</v>
      </c>
      <c r="E14" s="32"/>
      <c r="F14" s="32"/>
      <c r="G14" s="32"/>
      <c r="H14" s="32"/>
      <c r="I14" s="110" t="s">
        <v>27</v>
      </c>
      <c r="J14" s="101" t="str">
        <f>IF('Rekapitulace stavby'!AN10="","",'Rekapitulace stavby'!AN10)</f>
        <v>70994234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tr">
        <f>IF('Rekapitulace stavby'!E11="","",'Rekapitulace stavby'!E11)</f>
        <v xml:space="preserve">Správa železnic, státní organizace, OŘ Plzeň </v>
      </c>
      <c r="F15" s="32"/>
      <c r="G15" s="32"/>
      <c r="H15" s="32"/>
      <c r="I15" s="110" t="s">
        <v>30</v>
      </c>
      <c r="J15" s="101" t="str">
        <f>IF('Rekapitulace stavby'!AN11="","",'Rekapitulace stavby'!AN11)</f>
        <v>CZ70994234</v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32</v>
      </c>
      <c r="E17" s="32"/>
      <c r="F17" s="32"/>
      <c r="G17" s="32"/>
      <c r="H17" s="32"/>
      <c r="I17" s="110" t="s">
        <v>27</v>
      </c>
      <c r="J17" s="28" t="str">
        <f>'Rekapitulace stavby'!AN13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8" t="str">
        <f>'Rekapitulace stavby'!E14</f>
        <v>Vyplň údaj</v>
      </c>
      <c r="F18" s="349"/>
      <c r="G18" s="349"/>
      <c r="H18" s="349"/>
      <c r="I18" s="110" t="s">
        <v>30</v>
      </c>
      <c r="J18" s="28" t="str">
        <f>'Rekapitulace stavby'!AN14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34</v>
      </c>
      <c r="E20" s="32"/>
      <c r="F20" s="32"/>
      <c r="G20" s="32"/>
      <c r="H20" s="32"/>
      <c r="I20" s="110" t="s">
        <v>27</v>
      </c>
      <c r="J20" s="101" t="str">
        <f>IF('Rekapitulace stavby'!AN16="","",'Rekapitulace stavby'!AN16)</f>
        <v/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tr">
        <f>IF('Rekapitulace stavby'!E17="","",'Rekapitulace stavby'!E17)</f>
        <v xml:space="preserve"> </v>
      </c>
      <c r="F21" s="32"/>
      <c r="G21" s="32"/>
      <c r="H21" s="32"/>
      <c r="I21" s="110" t="s">
        <v>30</v>
      </c>
      <c r="J21" s="101" t="str">
        <f>IF('Rekapitulace stavby'!AN17="","",'Rekapitulace stavby'!AN17)</f>
        <v/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38</v>
      </c>
      <c r="E23" s="32"/>
      <c r="F23" s="32"/>
      <c r="G23" s="32"/>
      <c r="H23" s="32"/>
      <c r="I23" s="110" t="s">
        <v>27</v>
      </c>
      <c r="J23" s="101" t="s">
        <v>35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">
        <v>39</v>
      </c>
      <c r="F24" s="32"/>
      <c r="G24" s="32"/>
      <c r="H24" s="32"/>
      <c r="I24" s="110" t="s">
        <v>30</v>
      </c>
      <c r="J24" s="101" t="s">
        <v>35</v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40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50" t="s">
        <v>35</v>
      </c>
      <c r="F27" s="350"/>
      <c r="G27" s="350"/>
      <c r="H27" s="350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42</v>
      </c>
      <c r="E30" s="32"/>
      <c r="F30" s="32"/>
      <c r="G30" s="32"/>
      <c r="H30" s="32"/>
      <c r="I30" s="32"/>
      <c r="J30" s="118">
        <f>ROUND(J79,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44</v>
      </c>
      <c r="G32" s="32"/>
      <c r="H32" s="32"/>
      <c r="I32" s="119" t="s">
        <v>43</v>
      </c>
      <c r="J32" s="119" t="s">
        <v>45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46</v>
      </c>
      <c r="E33" s="110" t="s">
        <v>47</v>
      </c>
      <c r="F33" s="121">
        <f>ROUND((SUM(BE79:BE108)),  2)</f>
        <v>0</v>
      </c>
      <c r="G33" s="32"/>
      <c r="H33" s="32"/>
      <c r="I33" s="122">
        <v>0.21</v>
      </c>
      <c r="J33" s="121">
        <f>ROUND(((SUM(BE79:BE108))*I33),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48</v>
      </c>
      <c r="F34" s="121">
        <f>ROUND((SUM(BF79:BF108)),  2)</f>
        <v>0</v>
      </c>
      <c r="G34" s="32"/>
      <c r="H34" s="32"/>
      <c r="I34" s="122">
        <v>0.15</v>
      </c>
      <c r="J34" s="121">
        <f>ROUND(((SUM(BF79:BF108))*I34),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49</v>
      </c>
      <c r="F35" s="121">
        <f>ROUND((SUM(BG79:BG108)),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50</v>
      </c>
      <c r="F36" s="121">
        <f>ROUND((SUM(BH79:BH108)),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51</v>
      </c>
      <c r="F37" s="121">
        <f>ROUND((SUM(BI79:BI108)),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52</v>
      </c>
      <c r="E39" s="125"/>
      <c r="F39" s="125"/>
      <c r="G39" s="126" t="s">
        <v>53</v>
      </c>
      <c r="H39" s="127" t="s">
        <v>54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160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51" t="str">
        <f>E7</f>
        <v>Oprava kolejí a výhybek v žst. Volyně.</v>
      </c>
      <c r="F48" s="352"/>
      <c r="G48" s="352"/>
      <c r="H48" s="352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158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7" t="str">
        <f>E9</f>
        <v>SO 02 - kolej č. 3</v>
      </c>
      <c r="F50" s="353"/>
      <c r="G50" s="353"/>
      <c r="H50" s="353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>trať 198 dle JŘ, žst. Volyně</v>
      </c>
      <c r="G52" s="34"/>
      <c r="H52" s="34"/>
      <c r="I52" s="27" t="s">
        <v>24</v>
      </c>
      <c r="J52" s="57" t="str">
        <f>IF(J12="","",J12)</f>
        <v>18. 2. 2021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26</v>
      </c>
      <c r="D54" s="34"/>
      <c r="E54" s="34"/>
      <c r="F54" s="25" t="str">
        <f>E15</f>
        <v xml:space="preserve">Správa železnic, státní organizace, OŘ Plzeň </v>
      </c>
      <c r="G54" s="34"/>
      <c r="H54" s="34"/>
      <c r="I54" s="27" t="s">
        <v>34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4"/>
      <c r="E55" s="34"/>
      <c r="F55" s="25" t="str">
        <f>IF(E18="","",E18)</f>
        <v>Vyplň údaj</v>
      </c>
      <c r="G55" s="34"/>
      <c r="H55" s="34"/>
      <c r="I55" s="27" t="s">
        <v>38</v>
      </c>
      <c r="J55" s="30" t="str">
        <f>E24</f>
        <v>Libor Brabenec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161</v>
      </c>
      <c r="D57" s="135"/>
      <c r="E57" s="135"/>
      <c r="F57" s="135"/>
      <c r="G57" s="135"/>
      <c r="H57" s="135"/>
      <c r="I57" s="135"/>
      <c r="J57" s="136" t="s">
        <v>162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74</v>
      </c>
      <c r="D59" s="34"/>
      <c r="E59" s="34"/>
      <c r="F59" s="34"/>
      <c r="G59" s="34"/>
      <c r="H59" s="34"/>
      <c r="I59" s="34"/>
      <c r="J59" s="75">
        <f>J79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163</v>
      </c>
    </row>
    <row r="60" spans="1:47" s="2" customFormat="1" ht="21.7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6.95" customHeight="1">
      <c r="A61" s="32"/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5" spans="1:65" s="2" customFormat="1" ht="6.95" customHeight="1">
      <c r="A65" s="32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65" s="2" customFormat="1" ht="24.95" customHeight="1">
      <c r="A66" s="32"/>
      <c r="B66" s="33"/>
      <c r="C66" s="21" t="s">
        <v>164</v>
      </c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5" s="2" customFormat="1" ht="6.95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5" s="2" customFormat="1" ht="12" customHeight="1">
      <c r="A68" s="32"/>
      <c r="B68" s="33"/>
      <c r="C68" s="27" t="s">
        <v>16</v>
      </c>
      <c r="D68" s="34"/>
      <c r="E68" s="34"/>
      <c r="F68" s="34"/>
      <c r="G68" s="34"/>
      <c r="H68" s="34"/>
      <c r="I68" s="34"/>
      <c r="J68" s="34"/>
      <c r="K68" s="34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5" s="2" customFormat="1" ht="16.5" customHeight="1">
      <c r="A69" s="32"/>
      <c r="B69" s="33"/>
      <c r="C69" s="34"/>
      <c r="D69" s="34"/>
      <c r="E69" s="351" t="str">
        <f>E7</f>
        <v>Oprava kolejí a výhybek v žst. Volyně.</v>
      </c>
      <c r="F69" s="352"/>
      <c r="G69" s="352"/>
      <c r="H69" s="352"/>
      <c r="I69" s="34"/>
      <c r="J69" s="34"/>
      <c r="K69" s="34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5" s="2" customFormat="1" ht="12" customHeight="1">
      <c r="A70" s="32"/>
      <c r="B70" s="33"/>
      <c r="C70" s="27" t="s">
        <v>158</v>
      </c>
      <c r="D70" s="34"/>
      <c r="E70" s="34"/>
      <c r="F70" s="34"/>
      <c r="G70" s="34"/>
      <c r="H70" s="34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5" s="2" customFormat="1" ht="16.5" customHeight="1">
      <c r="A71" s="32"/>
      <c r="B71" s="33"/>
      <c r="C71" s="34"/>
      <c r="D71" s="34"/>
      <c r="E71" s="307" t="str">
        <f>E9</f>
        <v>SO 02 - kolej č. 3</v>
      </c>
      <c r="F71" s="353"/>
      <c r="G71" s="353"/>
      <c r="H71" s="353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5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5" s="2" customFormat="1" ht="12" customHeight="1">
      <c r="A73" s="32"/>
      <c r="B73" s="33"/>
      <c r="C73" s="27" t="s">
        <v>22</v>
      </c>
      <c r="D73" s="34"/>
      <c r="E73" s="34"/>
      <c r="F73" s="25" t="str">
        <f>F12</f>
        <v>trať 198 dle JŘ, žst. Volyně</v>
      </c>
      <c r="G73" s="34"/>
      <c r="H73" s="34"/>
      <c r="I73" s="27" t="s">
        <v>24</v>
      </c>
      <c r="J73" s="57" t="str">
        <f>IF(J12="","",J12)</f>
        <v>18. 2. 2021</v>
      </c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5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5" s="2" customFormat="1" ht="15.2" customHeight="1">
      <c r="A75" s="32"/>
      <c r="B75" s="33"/>
      <c r="C75" s="27" t="s">
        <v>26</v>
      </c>
      <c r="D75" s="34"/>
      <c r="E75" s="34"/>
      <c r="F75" s="25" t="str">
        <f>E15</f>
        <v xml:space="preserve">Správa železnic, státní organizace, OŘ Plzeň </v>
      </c>
      <c r="G75" s="34"/>
      <c r="H75" s="34"/>
      <c r="I75" s="27" t="s">
        <v>34</v>
      </c>
      <c r="J75" s="30" t="str">
        <f>E21</f>
        <v xml:space="preserve"> </v>
      </c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5" s="2" customFormat="1" ht="15.2" customHeight="1">
      <c r="A76" s="32"/>
      <c r="B76" s="33"/>
      <c r="C76" s="27" t="s">
        <v>32</v>
      </c>
      <c r="D76" s="34"/>
      <c r="E76" s="34"/>
      <c r="F76" s="25" t="str">
        <f>IF(E18="","",E18)</f>
        <v>Vyplň údaj</v>
      </c>
      <c r="G76" s="34"/>
      <c r="H76" s="34"/>
      <c r="I76" s="27" t="s">
        <v>38</v>
      </c>
      <c r="J76" s="30" t="str">
        <f>E24</f>
        <v>Libor Brabenec</v>
      </c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5" s="2" customFormat="1" ht="10.3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5" s="9" customFormat="1" ht="29.25" customHeight="1">
      <c r="A78" s="138"/>
      <c r="B78" s="139"/>
      <c r="C78" s="140" t="s">
        <v>165</v>
      </c>
      <c r="D78" s="141" t="s">
        <v>61</v>
      </c>
      <c r="E78" s="141" t="s">
        <v>57</v>
      </c>
      <c r="F78" s="141" t="s">
        <v>58</v>
      </c>
      <c r="G78" s="141" t="s">
        <v>166</v>
      </c>
      <c r="H78" s="141" t="s">
        <v>167</v>
      </c>
      <c r="I78" s="141" t="s">
        <v>168</v>
      </c>
      <c r="J78" s="141" t="s">
        <v>162</v>
      </c>
      <c r="K78" s="142" t="s">
        <v>169</v>
      </c>
      <c r="L78" s="143"/>
      <c r="M78" s="66" t="s">
        <v>35</v>
      </c>
      <c r="N78" s="67" t="s">
        <v>46</v>
      </c>
      <c r="O78" s="67" t="s">
        <v>170</v>
      </c>
      <c r="P78" s="67" t="s">
        <v>171</v>
      </c>
      <c r="Q78" s="67" t="s">
        <v>172</v>
      </c>
      <c r="R78" s="67" t="s">
        <v>173</v>
      </c>
      <c r="S78" s="67" t="s">
        <v>174</v>
      </c>
      <c r="T78" s="68" t="s">
        <v>175</v>
      </c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</row>
    <row r="79" spans="1:65" s="2" customFormat="1" ht="22.9" customHeight="1">
      <c r="A79" s="32"/>
      <c r="B79" s="33"/>
      <c r="C79" s="73" t="s">
        <v>176</v>
      </c>
      <c r="D79" s="34"/>
      <c r="E79" s="34"/>
      <c r="F79" s="34"/>
      <c r="G79" s="34"/>
      <c r="H79" s="34"/>
      <c r="I79" s="34"/>
      <c r="J79" s="144">
        <f>BK79</f>
        <v>0</v>
      </c>
      <c r="K79" s="34"/>
      <c r="L79" s="37"/>
      <c r="M79" s="69"/>
      <c r="N79" s="145"/>
      <c r="O79" s="70"/>
      <c r="P79" s="146">
        <f>SUM(P80:P108)</f>
        <v>0</v>
      </c>
      <c r="Q79" s="70"/>
      <c r="R79" s="146">
        <f>SUM(R80:R108)</f>
        <v>1210.8433835599999</v>
      </c>
      <c r="S79" s="70"/>
      <c r="T79" s="147">
        <f>SUM(T80:T108)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5" t="s">
        <v>75</v>
      </c>
      <c r="AU79" s="15" t="s">
        <v>163</v>
      </c>
      <c r="BK79" s="148">
        <f>SUM(BK80:BK108)</f>
        <v>0</v>
      </c>
    </row>
    <row r="80" spans="1:65" s="2" customFormat="1" ht="36">
      <c r="A80" s="32"/>
      <c r="B80" s="33"/>
      <c r="C80" s="149" t="s">
        <v>84</v>
      </c>
      <c r="D80" s="149" t="s">
        <v>177</v>
      </c>
      <c r="E80" s="150" t="s">
        <v>184</v>
      </c>
      <c r="F80" s="151" t="s">
        <v>185</v>
      </c>
      <c r="G80" s="152" t="s">
        <v>180</v>
      </c>
      <c r="H80" s="153">
        <v>403.5</v>
      </c>
      <c r="I80" s="154"/>
      <c r="J80" s="155">
        <f t="shared" ref="J80:J86" si="0">ROUND(I80*H80,2)</f>
        <v>0</v>
      </c>
      <c r="K80" s="151" t="s">
        <v>181</v>
      </c>
      <c r="L80" s="37"/>
      <c r="M80" s="156" t="s">
        <v>35</v>
      </c>
      <c r="N80" s="157" t="s">
        <v>47</v>
      </c>
      <c r="O80" s="62"/>
      <c r="P80" s="158">
        <f t="shared" ref="P80:P86" si="1">O80*H80</f>
        <v>0</v>
      </c>
      <c r="Q80" s="158">
        <v>0</v>
      </c>
      <c r="R80" s="158">
        <f t="shared" ref="R80:R86" si="2">Q80*H80</f>
        <v>0</v>
      </c>
      <c r="S80" s="158">
        <v>0</v>
      </c>
      <c r="T80" s="159">
        <f t="shared" ref="T80:T86" si="3"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60" t="s">
        <v>182</v>
      </c>
      <c r="AT80" s="160" t="s">
        <v>177</v>
      </c>
      <c r="AU80" s="160" t="s">
        <v>76</v>
      </c>
      <c r="AY80" s="15" t="s">
        <v>183</v>
      </c>
      <c r="BE80" s="161">
        <f t="shared" ref="BE80:BE86" si="4">IF(N80="základní",J80,0)</f>
        <v>0</v>
      </c>
      <c r="BF80" s="161">
        <f t="shared" ref="BF80:BF86" si="5">IF(N80="snížená",J80,0)</f>
        <v>0</v>
      </c>
      <c r="BG80" s="161">
        <f t="shared" ref="BG80:BG86" si="6">IF(N80="zákl. přenesená",J80,0)</f>
        <v>0</v>
      </c>
      <c r="BH80" s="161">
        <f t="shared" ref="BH80:BH86" si="7">IF(N80="sníž. přenesená",J80,0)</f>
        <v>0</v>
      </c>
      <c r="BI80" s="161">
        <f t="shared" ref="BI80:BI86" si="8">IF(N80="nulová",J80,0)</f>
        <v>0</v>
      </c>
      <c r="BJ80" s="15" t="s">
        <v>84</v>
      </c>
      <c r="BK80" s="161">
        <f t="shared" ref="BK80:BK86" si="9">ROUND(I80*H80,2)</f>
        <v>0</v>
      </c>
      <c r="BL80" s="15" t="s">
        <v>182</v>
      </c>
      <c r="BM80" s="160" t="s">
        <v>86</v>
      </c>
    </row>
    <row r="81" spans="1:65" s="2" customFormat="1" ht="36">
      <c r="A81" s="32"/>
      <c r="B81" s="33"/>
      <c r="C81" s="149" t="s">
        <v>86</v>
      </c>
      <c r="D81" s="149" t="s">
        <v>177</v>
      </c>
      <c r="E81" s="150" t="s">
        <v>187</v>
      </c>
      <c r="F81" s="151" t="s">
        <v>188</v>
      </c>
      <c r="G81" s="152" t="s">
        <v>189</v>
      </c>
      <c r="H81" s="153">
        <v>20.175000000000001</v>
      </c>
      <c r="I81" s="154"/>
      <c r="J81" s="155">
        <f t="shared" si="0"/>
        <v>0</v>
      </c>
      <c r="K81" s="151" t="s">
        <v>181</v>
      </c>
      <c r="L81" s="37"/>
      <c r="M81" s="156" t="s">
        <v>35</v>
      </c>
      <c r="N81" s="157" t="s">
        <v>47</v>
      </c>
      <c r="O81" s="62"/>
      <c r="P81" s="158">
        <f t="shared" si="1"/>
        <v>0</v>
      </c>
      <c r="Q81" s="158">
        <v>0</v>
      </c>
      <c r="R81" s="158">
        <f t="shared" si="2"/>
        <v>0</v>
      </c>
      <c r="S81" s="158">
        <v>0</v>
      </c>
      <c r="T81" s="159">
        <f t="shared" si="3"/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R81" s="160" t="s">
        <v>182</v>
      </c>
      <c r="AT81" s="160" t="s">
        <v>177</v>
      </c>
      <c r="AU81" s="160" t="s">
        <v>76</v>
      </c>
      <c r="AY81" s="15" t="s">
        <v>183</v>
      </c>
      <c r="BE81" s="161">
        <f t="shared" si="4"/>
        <v>0</v>
      </c>
      <c r="BF81" s="161">
        <f t="shared" si="5"/>
        <v>0</v>
      </c>
      <c r="BG81" s="161">
        <f t="shared" si="6"/>
        <v>0</v>
      </c>
      <c r="BH81" s="161">
        <f t="shared" si="7"/>
        <v>0</v>
      </c>
      <c r="BI81" s="161">
        <f t="shared" si="8"/>
        <v>0</v>
      </c>
      <c r="BJ81" s="15" t="s">
        <v>84</v>
      </c>
      <c r="BK81" s="161">
        <f t="shared" si="9"/>
        <v>0</v>
      </c>
      <c r="BL81" s="15" t="s">
        <v>182</v>
      </c>
      <c r="BM81" s="160" t="s">
        <v>182</v>
      </c>
    </row>
    <row r="82" spans="1:65" s="2" customFormat="1" ht="24">
      <c r="A82" s="32"/>
      <c r="B82" s="33"/>
      <c r="C82" s="149" t="s">
        <v>186</v>
      </c>
      <c r="D82" s="149" t="s">
        <v>177</v>
      </c>
      <c r="E82" s="150" t="s">
        <v>195</v>
      </c>
      <c r="F82" s="151" t="s">
        <v>196</v>
      </c>
      <c r="G82" s="152" t="s">
        <v>180</v>
      </c>
      <c r="H82" s="153">
        <v>1074.808</v>
      </c>
      <c r="I82" s="154"/>
      <c r="J82" s="155">
        <f t="shared" si="0"/>
        <v>0</v>
      </c>
      <c r="K82" s="151" t="s">
        <v>181</v>
      </c>
      <c r="L82" s="37"/>
      <c r="M82" s="156" t="s">
        <v>35</v>
      </c>
      <c r="N82" s="157" t="s">
        <v>47</v>
      </c>
      <c r="O82" s="62"/>
      <c r="P82" s="158">
        <f t="shared" si="1"/>
        <v>0</v>
      </c>
      <c r="Q82" s="158">
        <v>0</v>
      </c>
      <c r="R82" s="158">
        <f t="shared" si="2"/>
        <v>0</v>
      </c>
      <c r="S82" s="158">
        <v>0</v>
      </c>
      <c r="T82" s="159">
        <f t="shared" si="3"/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60" t="s">
        <v>182</v>
      </c>
      <c r="AT82" s="160" t="s">
        <v>177</v>
      </c>
      <c r="AU82" s="160" t="s">
        <v>76</v>
      </c>
      <c r="AY82" s="15" t="s">
        <v>183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15" t="s">
        <v>84</v>
      </c>
      <c r="BK82" s="161">
        <f t="shared" si="9"/>
        <v>0</v>
      </c>
      <c r="BL82" s="15" t="s">
        <v>182</v>
      </c>
      <c r="BM82" s="160" t="s">
        <v>190</v>
      </c>
    </row>
    <row r="83" spans="1:65" s="2" customFormat="1" ht="16.5" customHeight="1">
      <c r="A83" s="32"/>
      <c r="B83" s="33"/>
      <c r="C83" s="162" t="s">
        <v>182</v>
      </c>
      <c r="D83" s="162" t="s">
        <v>198</v>
      </c>
      <c r="E83" s="163" t="s">
        <v>212</v>
      </c>
      <c r="F83" s="164" t="s">
        <v>213</v>
      </c>
      <c r="G83" s="165" t="s">
        <v>208</v>
      </c>
      <c r="H83" s="166">
        <v>36.314999999999998</v>
      </c>
      <c r="I83" s="167"/>
      <c r="J83" s="168">
        <f t="shared" si="0"/>
        <v>0</v>
      </c>
      <c r="K83" s="164" t="s">
        <v>181</v>
      </c>
      <c r="L83" s="169"/>
      <c r="M83" s="170" t="s">
        <v>35</v>
      </c>
      <c r="N83" s="171" t="s">
        <v>47</v>
      </c>
      <c r="O83" s="62"/>
      <c r="P83" s="158">
        <f t="shared" si="1"/>
        <v>0</v>
      </c>
      <c r="Q83" s="158">
        <v>1</v>
      </c>
      <c r="R83" s="158">
        <f t="shared" si="2"/>
        <v>36.314999999999998</v>
      </c>
      <c r="S83" s="158">
        <v>0</v>
      </c>
      <c r="T83" s="159">
        <f t="shared" si="3"/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60" t="s">
        <v>193</v>
      </c>
      <c r="AT83" s="160" t="s">
        <v>198</v>
      </c>
      <c r="AU83" s="160" t="s">
        <v>76</v>
      </c>
      <c r="AY83" s="15" t="s">
        <v>183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15" t="s">
        <v>84</v>
      </c>
      <c r="BK83" s="161">
        <f t="shared" si="9"/>
        <v>0</v>
      </c>
      <c r="BL83" s="15" t="s">
        <v>182</v>
      </c>
      <c r="BM83" s="160" t="s">
        <v>193</v>
      </c>
    </row>
    <row r="84" spans="1:65" s="2" customFormat="1" ht="16.5" customHeight="1">
      <c r="A84" s="32"/>
      <c r="B84" s="33"/>
      <c r="C84" s="162" t="s">
        <v>194</v>
      </c>
      <c r="D84" s="162" t="s">
        <v>198</v>
      </c>
      <c r="E84" s="163" t="s">
        <v>215</v>
      </c>
      <c r="F84" s="164" t="s">
        <v>216</v>
      </c>
      <c r="G84" s="165" t="s">
        <v>217</v>
      </c>
      <c r="H84" s="166">
        <v>537.404</v>
      </c>
      <c r="I84" s="167"/>
      <c r="J84" s="168">
        <f t="shared" si="0"/>
        <v>0</v>
      </c>
      <c r="K84" s="164" t="s">
        <v>181</v>
      </c>
      <c r="L84" s="169"/>
      <c r="M84" s="170" t="s">
        <v>35</v>
      </c>
      <c r="N84" s="171" t="s">
        <v>47</v>
      </c>
      <c r="O84" s="62"/>
      <c r="P84" s="158">
        <f t="shared" si="1"/>
        <v>0</v>
      </c>
      <c r="Q84" s="158">
        <v>4.9390000000000003E-2</v>
      </c>
      <c r="R84" s="158">
        <f t="shared" si="2"/>
        <v>26.542383560000001</v>
      </c>
      <c r="S84" s="158">
        <v>0</v>
      </c>
      <c r="T84" s="159">
        <f t="shared" si="3"/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60" t="s">
        <v>193</v>
      </c>
      <c r="AT84" s="160" t="s">
        <v>198</v>
      </c>
      <c r="AU84" s="160" t="s">
        <v>76</v>
      </c>
      <c r="AY84" s="15" t="s">
        <v>183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15" t="s">
        <v>84</v>
      </c>
      <c r="BK84" s="161">
        <f t="shared" si="9"/>
        <v>0</v>
      </c>
      <c r="BL84" s="15" t="s">
        <v>182</v>
      </c>
      <c r="BM84" s="160" t="s">
        <v>197</v>
      </c>
    </row>
    <row r="85" spans="1:65" s="2" customFormat="1" ht="16.5" customHeight="1">
      <c r="A85" s="32"/>
      <c r="B85" s="33"/>
      <c r="C85" s="162" t="s">
        <v>190</v>
      </c>
      <c r="D85" s="162" t="s">
        <v>198</v>
      </c>
      <c r="E85" s="163" t="s">
        <v>220</v>
      </c>
      <c r="F85" s="164" t="s">
        <v>221</v>
      </c>
      <c r="G85" s="165" t="s">
        <v>222</v>
      </c>
      <c r="H85" s="166">
        <v>421</v>
      </c>
      <c r="I85" s="167"/>
      <c r="J85" s="168">
        <f t="shared" si="0"/>
        <v>0</v>
      </c>
      <c r="K85" s="164" t="s">
        <v>181</v>
      </c>
      <c r="L85" s="169"/>
      <c r="M85" s="170" t="s">
        <v>35</v>
      </c>
      <c r="N85" s="171" t="s">
        <v>47</v>
      </c>
      <c r="O85" s="62"/>
      <c r="P85" s="158">
        <f t="shared" si="1"/>
        <v>0</v>
      </c>
      <c r="Q85" s="158">
        <v>0.32700000000000001</v>
      </c>
      <c r="R85" s="158">
        <f t="shared" si="2"/>
        <v>137.667</v>
      </c>
      <c r="S85" s="158">
        <v>0</v>
      </c>
      <c r="T85" s="159">
        <f t="shared" si="3"/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60" t="s">
        <v>193</v>
      </c>
      <c r="AT85" s="160" t="s">
        <v>198</v>
      </c>
      <c r="AU85" s="160" t="s">
        <v>76</v>
      </c>
      <c r="AY85" s="15" t="s">
        <v>183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15" t="s">
        <v>84</v>
      </c>
      <c r="BK85" s="161">
        <f t="shared" si="9"/>
        <v>0</v>
      </c>
      <c r="BL85" s="15" t="s">
        <v>182</v>
      </c>
      <c r="BM85" s="160" t="s">
        <v>201</v>
      </c>
    </row>
    <row r="86" spans="1:65" s="2" customFormat="1" ht="33" customHeight="1">
      <c r="A86" s="32"/>
      <c r="B86" s="33"/>
      <c r="C86" s="149" t="s">
        <v>202</v>
      </c>
      <c r="D86" s="149" t="s">
        <v>177</v>
      </c>
      <c r="E86" s="150" t="s">
        <v>224</v>
      </c>
      <c r="F86" s="151" t="s">
        <v>225</v>
      </c>
      <c r="G86" s="152" t="s">
        <v>226</v>
      </c>
      <c r="H86" s="153">
        <v>0.26900000000000002</v>
      </c>
      <c r="I86" s="154"/>
      <c r="J86" s="155">
        <f t="shared" si="0"/>
        <v>0</v>
      </c>
      <c r="K86" s="151" t="s">
        <v>181</v>
      </c>
      <c r="L86" s="37"/>
      <c r="M86" s="156" t="s">
        <v>35</v>
      </c>
      <c r="N86" s="157" t="s">
        <v>47</v>
      </c>
      <c r="O86" s="62"/>
      <c r="P86" s="158">
        <f t="shared" si="1"/>
        <v>0</v>
      </c>
      <c r="Q86" s="158">
        <v>0</v>
      </c>
      <c r="R86" s="158">
        <f t="shared" si="2"/>
        <v>0</v>
      </c>
      <c r="S86" s="158">
        <v>0</v>
      </c>
      <c r="T86" s="159">
        <f t="shared" si="3"/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0" t="s">
        <v>182</v>
      </c>
      <c r="AT86" s="160" t="s">
        <v>177</v>
      </c>
      <c r="AU86" s="160" t="s">
        <v>76</v>
      </c>
      <c r="AY86" s="15" t="s">
        <v>183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15" t="s">
        <v>84</v>
      </c>
      <c r="BK86" s="161">
        <f t="shared" si="9"/>
        <v>0</v>
      </c>
      <c r="BL86" s="15" t="s">
        <v>182</v>
      </c>
      <c r="BM86" s="160" t="s">
        <v>204</v>
      </c>
    </row>
    <row r="87" spans="1:65" s="2" customFormat="1" ht="19.5">
      <c r="A87" s="32"/>
      <c r="B87" s="33"/>
      <c r="C87" s="34"/>
      <c r="D87" s="172" t="s">
        <v>228</v>
      </c>
      <c r="E87" s="34"/>
      <c r="F87" s="173" t="s">
        <v>229</v>
      </c>
      <c r="G87" s="34"/>
      <c r="H87" s="34"/>
      <c r="I87" s="174"/>
      <c r="J87" s="34"/>
      <c r="K87" s="34"/>
      <c r="L87" s="37"/>
      <c r="M87" s="175"/>
      <c r="N87" s="176"/>
      <c r="O87" s="62"/>
      <c r="P87" s="62"/>
      <c r="Q87" s="62"/>
      <c r="R87" s="62"/>
      <c r="S87" s="62"/>
      <c r="T87" s="63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228</v>
      </c>
      <c r="AU87" s="15" t="s">
        <v>76</v>
      </c>
    </row>
    <row r="88" spans="1:65" s="2" customFormat="1" ht="36">
      <c r="A88" s="32"/>
      <c r="B88" s="33"/>
      <c r="C88" s="149" t="s">
        <v>193</v>
      </c>
      <c r="D88" s="149" t="s">
        <v>177</v>
      </c>
      <c r="E88" s="150" t="s">
        <v>233</v>
      </c>
      <c r="F88" s="151" t="s">
        <v>234</v>
      </c>
      <c r="G88" s="152" t="s">
        <v>189</v>
      </c>
      <c r="H88" s="153">
        <v>40.305</v>
      </c>
      <c r="I88" s="154"/>
      <c r="J88" s="155">
        <f>ROUND(I88*H88,2)</f>
        <v>0</v>
      </c>
      <c r="K88" s="151" t="s">
        <v>181</v>
      </c>
      <c r="L88" s="37"/>
      <c r="M88" s="156" t="s">
        <v>35</v>
      </c>
      <c r="N88" s="157" t="s">
        <v>47</v>
      </c>
      <c r="O88" s="62"/>
      <c r="P88" s="158">
        <f>O88*H88</f>
        <v>0</v>
      </c>
      <c r="Q88" s="158">
        <v>0</v>
      </c>
      <c r="R88" s="158">
        <f>Q88*H88</f>
        <v>0</v>
      </c>
      <c r="S88" s="158">
        <v>0</v>
      </c>
      <c r="T88" s="159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0" t="s">
        <v>182</v>
      </c>
      <c r="AT88" s="160" t="s">
        <v>177</v>
      </c>
      <c r="AU88" s="160" t="s">
        <v>76</v>
      </c>
      <c r="AY88" s="15" t="s">
        <v>183</v>
      </c>
      <c r="BE88" s="161">
        <f>IF(N88="základní",J88,0)</f>
        <v>0</v>
      </c>
      <c r="BF88" s="161">
        <f>IF(N88="snížená",J88,0)</f>
        <v>0</v>
      </c>
      <c r="BG88" s="161">
        <f>IF(N88="zákl. přenesená",J88,0)</f>
        <v>0</v>
      </c>
      <c r="BH88" s="161">
        <f>IF(N88="sníž. přenesená",J88,0)</f>
        <v>0</v>
      </c>
      <c r="BI88" s="161">
        <f>IF(N88="nulová",J88,0)</f>
        <v>0</v>
      </c>
      <c r="BJ88" s="15" t="s">
        <v>84</v>
      </c>
      <c r="BK88" s="161">
        <f>ROUND(I88*H88,2)</f>
        <v>0</v>
      </c>
      <c r="BL88" s="15" t="s">
        <v>182</v>
      </c>
      <c r="BM88" s="160" t="s">
        <v>209</v>
      </c>
    </row>
    <row r="89" spans="1:65" s="2" customFormat="1" ht="16.5" customHeight="1">
      <c r="A89" s="32"/>
      <c r="B89" s="33"/>
      <c r="C89" s="162" t="s">
        <v>205</v>
      </c>
      <c r="D89" s="162" t="s">
        <v>198</v>
      </c>
      <c r="E89" s="163" t="s">
        <v>206</v>
      </c>
      <c r="F89" s="164" t="s">
        <v>207</v>
      </c>
      <c r="G89" s="165" t="s">
        <v>208</v>
      </c>
      <c r="H89" s="166">
        <v>1010.319</v>
      </c>
      <c r="I89" s="167"/>
      <c r="J89" s="168">
        <f>ROUND(I89*H89,2)</f>
        <v>0</v>
      </c>
      <c r="K89" s="164" t="s">
        <v>181</v>
      </c>
      <c r="L89" s="169"/>
      <c r="M89" s="170" t="s">
        <v>35</v>
      </c>
      <c r="N89" s="171" t="s">
        <v>47</v>
      </c>
      <c r="O89" s="62"/>
      <c r="P89" s="158">
        <f>O89*H89</f>
        <v>0</v>
      </c>
      <c r="Q89" s="158">
        <v>1</v>
      </c>
      <c r="R89" s="158">
        <f>Q89*H89</f>
        <v>1010.319</v>
      </c>
      <c r="S89" s="158">
        <v>0</v>
      </c>
      <c r="T89" s="159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0" t="s">
        <v>193</v>
      </c>
      <c r="AT89" s="160" t="s">
        <v>198</v>
      </c>
      <c r="AU89" s="160" t="s">
        <v>76</v>
      </c>
      <c r="AY89" s="15" t="s">
        <v>183</v>
      </c>
      <c r="BE89" s="161">
        <f>IF(N89="základní",J89,0)</f>
        <v>0</v>
      </c>
      <c r="BF89" s="161">
        <f>IF(N89="snížená",J89,0)</f>
        <v>0</v>
      </c>
      <c r="BG89" s="161">
        <f>IF(N89="zákl. přenesená",J89,0)</f>
        <v>0</v>
      </c>
      <c r="BH89" s="161">
        <f>IF(N89="sníž. přenesená",J89,0)</f>
        <v>0</v>
      </c>
      <c r="BI89" s="161">
        <f>IF(N89="nulová",J89,0)</f>
        <v>0</v>
      </c>
      <c r="BJ89" s="15" t="s">
        <v>84</v>
      </c>
      <c r="BK89" s="161">
        <f>ROUND(I89*H89,2)</f>
        <v>0</v>
      </c>
      <c r="BL89" s="15" t="s">
        <v>182</v>
      </c>
      <c r="BM89" s="160" t="s">
        <v>210</v>
      </c>
    </row>
    <row r="90" spans="1:65" s="2" customFormat="1" ht="44.25" customHeight="1">
      <c r="A90" s="32"/>
      <c r="B90" s="33"/>
      <c r="C90" s="149" t="s">
        <v>197</v>
      </c>
      <c r="D90" s="149" t="s">
        <v>177</v>
      </c>
      <c r="E90" s="150" t="s">
        <v>238</v>
      </c>
      <c r="F90" s="151" t="s">
        <v>239</v>
      </c>
      <c r="G90" s="152" t="s">
        <v>226</v>
      </c>
      <c r="H90" s="153">
        <v>0.26900000000000002</v>
      </c>
      <c r="I90" s="154"/>
      <c r="J90" s="155">
        <f>ROUND(I90*H90,2)</f>
        <v>0</v>
      </c>
      <c r="K90" s="151" t="s">
        <v>181</v>
      </c>
      <c r="L90" s="37"/>
      <c r="M90" s="156" t="s">
        <v>35</v>
      </c>
      <c r="N90" s="157" t="s">
        <v>47</v>
      </c>
      <c r="O90" s="62"/>
      <c r="P90" s="158">
        <f>O90*H90</f>
        <v>0</v>
      </c>
      <c r="Q90" s="158">
        <v>0</v>
      </c>
      <c r="R90" s="158">
        <f>Q90*H90</f>
        <v>0</v>
      </c>
      <c r="S90" s="158">
        <v>0</v>
      </c>
      <c r="T90" s="159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0" t="s">
        <v>182</v>
      </c>
      <c r="AT90" s="160" t="s">
        <v>177</v>
      </c>
      <c r="AU90" s="160" t="s">
        <v>76</v>
      </c>
      <c r="AY90" s="15" t="s">
        <v>183</v>
      </c>
      <c r="BE90" s="161">
        <f>IF(N90="základní",J90,0)</f>
        <v>0</v>
      </c>
      <c r="BF90" s="161">
        <f>IF(N90="snížená",J90,0)</f>
        <v>0</v>
      </c>
      <c r="BG90" s="161">
        <f>IF(N90="zákl. přenesená",J90,0)</f>
        <v>0</v>
      </c>
      <c r="BH90" s="161">
        <f>IF(N90="sníž. přenesená",J90,0)</f>
        <v>0</v>
      </c>
      <c r="BI90" s="161">
        <f>IF(N90="nulová",J90,0)</f>
        <v>0</v>
      </c>
      <c r="BJ90" s="15" t="s">
        <v>84</v>
      </c>
      <c r="BK90" s="161">
        <f>ROUND(I90*H90,2)</f>
        <v>0</v>
      </c>
      <c r="BL90" s="15" t="s">
        <v>182</v>
      </c>
      <c r="BM90" s="160" t="s">
        <v>214</v>
      </c>
    </row>
    <row r="91" spans="1:65" s="2" customFormat="1" ht="66.75" customHeight="1">
      <c r="A91" s="32"/>
      <c r="B91" s="33"/>
      <c r="C91" s="149" t="s">
        <v>211</v>
      </c>
      <c r="D91" s="149" t="s">
        <v>177</v>
      </c>
      <c r="E91" s="150" t="s">
        <v>230</v>
      </c>
      <c r="F91" s="151" t="s">
        <v>231</v>
      </c>
      <c r="G91" s="152" t="s">
        <v>189</v>
      </c>
      <c r="H91" s="153">
        <v>591.14400000000001</v>
      </c>
      <c r="I91" s="154"/>
      <c r="J91" s="155">
        <f>ROUND(I91*H91,2)</f>
        <v>0</v>
      </c>
      <c r="K91" s="151" t="s">
        <v>181</v>
      </c>
      <c r="L91" s="37"/>
      <c r="M91" s="156" t="s">
        <v>35</v>
      </c>
      <c r="N91" s="157" t="s">
        <v>47</v>
      </c>
      <c r="O91" s="62"/>
      <c r="P91" s="158">
        <f>O91*H91</f>
        <v>0</v>
      </c>
      <c r="Q91" s="158">
        <v>0</v>
      </c>
      <c r="R91" s="158">
        <f>Q91*H91</f>
        <v>0</v>
      </c>
      <c r="S91" s="158">
        <v>0</v>
      </c>
      <c r="T91" s="159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0" t="s">
        <v>182</v>
      </c>
      <c r="AT91" s="160" t="s">
        <v>177</v>
      </c>
      <c r="AU91" s="160" t="s">
        <v>76</v>
      </c>
      <c r="AY91" s="15" t="s">
        <v>183</v>
      </c>
      <c r="BE91" s="161">
        <f>IF(N91="základní",J91,0)</f>
        <v>0</v>
      </c>
      <c r="BF91" s="161">
        <f>IF(N91="snížená",J91,0)</f>
        <v>0</v>
      </c>
      <c r="BG91" s="161">
        <f>IF(N91="zákl. přenesená",J91,0)</f>
        <v>0</v>
      </c>
      <c r="BH91" s="161">
        <f>IF(N91="sníž. přenesená",J91,0)</f>
        <v>0</v>
      </c>
      <c r="BI91" s="161">
        <f>IF(N91="nulová",J91,0)</f>
        <v>0</v>
      </c>
      <c r="BJ91" s="15" t="s">
        <v>84</v>
      </c>
      <c r="BK91" s="161">
        <f>ROUND(I91*H91,2)</f>
        <v>0</v>
      </c>
      <c r="BL91" s="15" t="s">
        <v>182</v>
      </c>
      <c r="BM91" s="160" t="s">
        <v>218</v>
      </c>
    </row>
    <row r="92" spans="1:65" s="2" customFormat="1" ht="66.75" customHeight="1">
      <c r="A92" s="32"/>
      <c r="B92" s="33"/>
      <c r="C92" s="149" t="s">
        <v>201</v>
      </c>
      <c r="D92" s="149" t="s">
        <v>177</v>
      </c>
      <c r="E92" s="150" t="s">
        <v>242</v>
      </c>
      <c r="F92" s="151" t="s">
        <v>243</v>
      </c>
      <c r="G92" s="152" t="s">
        <v>226</v>
      </c>
      <c r="H92" s="153">
        <v>0.26900000000000002</v>
      </c>
      <c r="I92" s="154"/>
      <c r="J92" s="155">
        <f>ROUND(I92*H92,2)</f>
        <v>0</v>
      </c>
      <c r="K92" s="151" t="s">
        <v>181</v>
      </c>
      <c r="L92" s="37"/>
      <c r="M92" s="156" t="s">
        <v>35</v>
      </c>
      <c r="N92" s="157" t="s">
        <v>47</v>
      </c>
      <c r="O92" s="62"/>
      <c r="P92" s="158">
        <f>O92*H92</f>
        <v>0</v>
      </c>
      <c r="Q92" s="158">
        <v>0</v>
      </c>
      <c r="R92" s="158">
        <f>Q92*H92</f>
        <v>0</v>
      </c>
      <c r="S92" s="158">
        <v>0</v>
      </c>
      <c r="T92" s="159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0" t="s">
        <v>182</v>
      </c>
      <c r="AT92" s="160" t="s">
        <v>177</v>
      </c>
      <c r="AU92" s="160" t="s">
        <v>76</v>
      </c>
      <c r="AY92" s="15" t="s">
        <v>183</v>
      </c>
      <c r="BE92" s="161">
        <f>IF(N92="základní",J92,0)</f>
        <v>0</v>
      </c>
      <c r="BF92" s="161">
        <f>IF(N92="snížená",J92,0)</f>
        <v>0</v>
      </c>
      <c r="BG92" s="161">
        <f>IF(N92="zákl. přenesená",J92,0)</f>
        <v>0</v>
      </c>
      <c r="BH92" s="161">
        <f>IF(N92="sníž. přenesená",J92,0)</f>
        <v>0</v>
      </c>
      <c r="BI92" s="161">
        <f>IF(N92="nulová",J92,0)</f>
        <v>0</v>
      </c>
      <c r="BJ92" s="15" t="s">
        <v>84</v>
      </c>
      <c r="BK92" s="161">
        <f>ROUND(I92*H92,2)</f>
        <v>0</v>
      </c>
      <c r="BL92" s="15" t="s">
        <v>182</v>
      </c>
      <c r="BM92" s="160" t="s">
        <v>275</v>
      </c>
    </row>
    <row r="93" spans="1:65" s="2" customFormat="1" ht="19.5">
      <c r="A93" s="32"/>
      <c r="B93" s="33"/>
      <c r="C93" s="34"/>
      <c r="D93" s="172" t="s">
        <v>228</v>
      </c>
      <c r="E93" s="34"/>
      <c r="F93" s="173" t="s">
        <v>229</v>
      </c>
      <c r="G93" s="34"/>
      <c r="H93" s="34"/>
      <c r="I93" s="174"/>
      <c r="J93" s="34"/>
      <c r="K93" s="34"/>
      <c r="L93" s="37"/>
      <c r="M93" s="175"/>
      <c r="N93" s="176"/>
      <c r="O93" s="62"/>
      <c r="P93" s="62"/>
      <c r="Q93" s="62"/>
      <c r="R93" s="62"/>
      <c r="S93" s="62"/>
      <c r="T93" s="63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5" t="s">
        <v>228</v>
      </c>
      <c r="AU93" s="15" t="s">
        <v>76</v>
      </c>
    </row>
    <row r="94" spans="1:65" s="2" customFormat="1" ht="60">
      <c r="A94" s="32"/>
      <c r="B94" s="33"/>
      <c r="C94" s="149" t="s">
        <v>219</v>
      </c>
      <c r="D94" s="149" t="s">
        <v>177</v>
      </c>
      <c r="E94" s="150" t="s">
        <v>245</v>
      </c>
      <c r="F94" s="151" t="s">
        <v>246</v>
      </c>
      <c r="G94" s="152" t="s">
        <v>226</v>
      </c>
      <c r="H94" s="153">
        <v>0.53700000000000003</v>
      </c>
      <c r="I94" s="154"/>
      <c r="J94" s="155">
        <f>ROUND(I94*H94,2)</f>
        <v>0</v>
      </c>
      <c r="K94" s="151" t="s">
        <v>181</v>
      </c>
      <c r="L94" s="37"/>
      <c r="M94" s="156" t="s">
        <v>35</v>
      </c>
      <c r="N94" s="157" t="s">
        <v>47</v>
      </c>
      <c r="O94" s="62"/>
      <c r="P94" s="158">
        <f>O94*H94</f>
        <v>0</v>
      </c>
      <c r="Q94" s="158">
        <v>0</v>
      </c>
      <c r="R94" s="158">
        <f>Q94*H94</f>
        <v>0</v>
      </c>
      <c r="S94" s="158">
        <v>0</v>
      </c>
      <c r="T94" s="159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0" t="s">
        <v>182</v>
      </c>
      <c r="AT94" s="160" t="s">
        <v>177</v>
      </c>
      <c r="AU94" s="160" t="s">
        <v>76</v>
      </c>
      <c r="AY94" s="15" t="s">
        <v>183</v>
      </c>
      <c r="BE94" s="161">
        <f>IF(N94="základní",J94,0)</f>
        <v>0</v>
      </c>
      <c r="BF94" s="161">
        <f>IF(N94="snížená",J94,0)</f>
        <v>0</v>
      </c>
      <c r="BG94" s="161">
        <f>IF(N94="zákl. přenesená",J94,0)</f>
        <v>0</v>
      </c>
      <c r="BH94" s="161">
        <f>IF(N94="sníž. přenesená",J94,0)</f>
        <v>0</v>
      </c>
      <c r="BI94" s="161">
        <f>IF(N94="nulová",J94,0)</f>
        <v>0</v>
      </c>
      <c r="BJ94" s="15" t="s">
        <v>84</v>
      </c>
      <c r="BK94" s="161">
        <f>ROUND(I94*H94,2)</f>
        <v>0</v>
      </c>
      <c r="BL94" s="15" t="s">
        <v>182</v>
      </c>
      <c r="BM94" s="160" t="s">
        <v>227</v>
      </c>
    </row>
    <row r="95" spans="1:65" s="2" customFormat="1" ht="19.5">
      <c r="A95" s="32"/>
      <c r="B95" s="33"/>
      <c r="C95" s="34"/>
      <c r="D95" s="172" t="s">
        <v>228</v>
      </c>
      <c r="E95" s="34"/>
      <c r="F95" s="173" t="s">
        <v>229</v>
      </c>
      <c r="G95" s="34"/>
      <c r="H95" s="34"/>
      <c r="I95" s="174"/>
      <c r="J95" s="34"/>
      <c r="K95" s="34"/>
      <c r="L95" s="37"/>
      <c r="M95" s="175"/>
      <c r="N95" s="176"/>
      <c r="O95" s="62"/>
      <c r="P95" s="62"/>
      <c r="Q95" s="62"/>
      <c r="R95" s="62"/>
      <c r="S95" s="62"/>
      <c r="T95" s="63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5" t="s">
        <v>228</v>
      </c>
      <c r="AU95" s="15" t="s">
        <v>76</v>
      </c>
    </row>
    <row r="96" spans="1:65" s="2" customFormat="1" ht="55.5" customHeight="1">
      <c r="A96" s="32"/>
      <c r="B96" s="33"/>
      <c r="C96" s="149" t="s">
        <v>203</v>
      </c>
      <c r="D96" s="149" t="s">
        <v>177</v>
      </c>
      <c r="E96" s="150" t="s">
        <v>248</v>
      </c>
      <c r="F96" s="151" t="s">
        <v>249</v>
      </c>
      <c r="G96" s="152" t="s">
        <v>250</v>
      </c>
      <c r="H96" s="153">
        <v>4</v>
      </c>
      <c r="I96" s="154"/>
      <c r="J96" s="155">
        <f>ROUND(I96*H96,2)</f>
        <v>0</v>
      </c>
      <c r="K96" s="151" t="s">
        <v>181</v>
      </c>
      <c r="L96" s="37"/>
      <c r="M96" s="156" t="s">
        <v>35</v>
      </c>
      <c r="N96" s="157" t="s">
        <v>47</v>
      </c>
      <c r="O96" s="62"/>
      <c r="P96" s="158">
        <f>O96*H96</f>
        <v>0</v>
      </c>
      <c r="Q96" s="158">
        <v>0</v>
      </c>
      <c r="R96" s="158">
        <f>Q96*H96</f>
        <v>0</v>
      </c>
      <c r="S96" s="158">
        <v>0</v>
      </c>
      <c r="T96" s="159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60" t="s">
        <v>182</v>
      </c>
      <c r="AT96" s="160" t="s">
        <v>177</v>
      </c>
      <c r="AU96" s="160" t="s">
        <v>76</v>
      </c>
      <c r="AY96" s="15" t="s">
        <v>183</v>
      </c>
      <c r="BE96" s="161">
        <f>IF(N96="základní",J96,0)</f>
        <v>0</v>
      </c>
      <c r="BF96" s="161">
        <f>IF(N96="snížená",J96,0)</f>
        <v>0</v>
      </c>
      <c r="BG96" s="161">
        <f>IF(N96="zákl. přenesená",J96,0)</f>
        <v>0</v>
      </c>
      <c r="BH96" s="161">
        <f>IF(N96="sníž. přenesená",J96,0)</f>
        <v>0</v>
      </c>
      <c r="BI96" s="161">
        <f>IF(N96="nulová",J96,0)</f>
        <v>0</v>
      </c>
      <c r="BJ96" s="15" t="s">
        <v>84</v>
      </c>
      <c r="BK96" s="161">
        <f>ROUND(I96*H96,2)</f>
        <v>0</v>
      </c>
      <c r="BL96" s="15" t="s">
        <v>182</v>
      </c>
      <c r="BM96" s="160" t="s">
        <v>232</v>
      </c>
    </row>
    <row r="97" spans="1:65" s="2" customFormat="1" ht="48">
      <c r="A97" s="32"/>
      <c r="B97" s="33"/>
      <c r="C97" s="149" t="s">
        <v>8</v>
      </c>
      <c r="D97" s="149" t="s">
        <v>177</v>
      </c>
      <c r="E97" s="150" t="s">
        <v>252</v>
      </c>
      <c r="F97" s="151" t="s">
        <v>253</v>
      </c>
      <c r="G97" s="152" t="s">
        <v>250</v>
      </c>
      <c r="H97" s="153">
        <v>4</v>
      </c>
      <c r="I97" s="154"/>
      <c r="J97" s="155">
        <f>ROUND(I97*H97,2)</f>
        <v>0</v>
      </c>
      <c r="K97" s="151" t="s">
        <v>181</v>
      </c>
      <c r="L97" s="37"/>
      <c r="M97" s="156" t="s">
        <v>35</v>
      </c>
      <c r="N97" s="157" t="s">
        <v>47</v>
      </c>
      <c r="O97" s="62"/>
      <c r="P97" s="158">
        <f>O97*H97</f>
        <v>0</v>
      </c>
      <c r="Q97" s="158">
        <v>0</v>
      </c>
      <c r="R97" s="158">
        <f>Q97*H97</f>
        <v>0</v>
      </c>
      <c r="S97" s="158">
        <v>0</v>
      </c>
      <c r="T97" s="159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0" t="s">
        <v>182</v>
      </c>
      <c r="AT97" s="160" t="s">
        <v>177</v>
      </c>
      <c r="AU97" s="160" t="s">
        <v>76</v>
      </c>
      <c r="AY97" s="15" t="s">
        <v>183</v>
      </c>
      <c r="BE97" s="161">
        <f>IF(N97="základní",J97,0)</f>
        <v>0</v>
      </c>
      <c r="BF97" s="161">
        <f>IF(N97="snížená",J97,0)</f>
        <v>0</v>
      </c>
      <c r="BG97" s="161">
        <f>IF(N97="zákl. přenesená",J97,0)</f>
        <v>0</v>
      </c>
      <c r="BH97" s="161">
        <f>IF(N97="sníž. přenesená",J97,0)</f>
        <v>0</v>
      </c>
      <c r="BI97" s="161">
        <f>IF(N97="nulová",J97,0)</f>
        <v>0</v>
      </c>
      <c r="BJ97" s="15" t="s">
        <v>84</v>
      </c>
      <c r="BK97" s="161">
        <f>ROUND(I97*H97,2)</f>
        <v>0</v>
      </c>
      <c r="BL97" s="15" t="s">
        <v>182</v>
      </c>
      <c r="BM97" s="160" t="s">
        <v>235</v>
      </c>
    </row>
    <row r="98" spans="1:65" s="2" customFormat="1" ht="66.75" customHeight="1">
      <c r="A98" s="32"/>
      <c r="B98" s="33"/>
      <c r="C98" s="149" t="s">
        <v>204</v>
      </c>
      <c r="D98" s="149" t="s">
        <v>177</v>
      </c>
      <c r="E98" s="150" t="s">
        <v>256</v>
      </c>
      <c r="F98" s="151" t="s">
        <v>257</v>
      </c>
      <c r="G98" s="152" t="s">
        <v>250</v>
      </c>
      <c r="H98" s="153">
        <v>14</v>
      </c>
      <c r="I98" s="154"/>
      <c r="J98" s="155">
        <f>ROUND(I98*H98,2)</f>
        <v>0</v>
      </c>
      <c r="K98" s="151" t="s">
        <v>181</v>
      </c>
      <c r="L98" s="37"/>
      <c r="M98" s="156" t="s">
        <v>35</v>
      </c>
      <c r="N98" s="157" t="s">
        <v>47</v>
      </c>
      <c r="O98" s="62"/>
      <c r="P98" s="158">
        <f>O98*H98</f>
        <v>0</v>
      </c>
      <c r="Q98" s="158">
        <v>0</v>
      </c>
      <c r="R98" s="158">
        <f>Q98*H98</f>
        <v>0</v>
      </c>
      <c r="S98" s="158">
        <v>0</v>
      </c>
      <c r="T98" s="159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60" t="s">
        <v>182</v>
      </c>
      <c r="AT98" s="160" t="s">
        <v>177</v>
      </c>
      <c r="AU98" s="160" t="s">
        <v>76</v>
      </c>
      <c r="AY98" s="15" t="s">
        <v>183</v>
      </c>
      <c r="BE98" s="161">
        <f>IF(N98="základní",J98,0)</f>
        <v>0</v>
      </c>
      <c r="BF98" s="161">
        <f>IF(N98="snížená",J98,0)</f>
        <v>0</v>
      </c>
      <c r="BG98" s="161">
        <f>IF(N98="zákl. přenesená",J98,0)</f>
        <v>0</v>
      </c>
      <c r="BH98" s="161">
        <f>IF(N98="sníž. přenesená",J98,0)</f>
        <v>0</v>
      </c>
      <c r="BI98" s="161">
        <f>IF(N98="nulová",J98,0)</f>
        <v>0</v>
      </c>
      <c r="BJ98" s="15" t="s">
        <v>84</v>
      </c>
      <c r="BK98" s="161">
        <f>ROUND(I98*H98,2)</f>
        <v>0</v>
      </c>
      <c r="BL98" s="15" t="s">
        <v>182</v>
      </c>
      <c r="BM98" s="160" t="s">
        <v>285</v>
      </c>
    </row>
    <row r="99" spans="1:65" s="2" customFormat="1" ht="48">
      <c r="A99" s="32"/>
      <c r="B99" s="33"/>
      <c r="C99" s="149" t="s">
        <v>236</v>
      </c>
      <c r="D99" s="149" t="s">
        <v>177</v>
      </c>
      <c r="E99" s="150" t="s">
        <v>259</v>
      </c>
      <c r="F99" s="151" t="s">
        <v>260</v>
      </c>
      <c r="G99" s="152" t="s">
        <v>217</v>
      </c>
      <c r="H99" s="153">
        <v>537.404</v>
      </c>
      <c r="I99" s="154"/>
      <c r="J99" s="155">
        <f>ROUND(I99*H99,2)</f>
        <v>0</v>
      </c>
      <c r="K99" s="151" t="s">
        <v>181</v>
      </c>
      <c r="L99" s="37"/>
      <c r="M99" s="156" t="s">
        <v>35</v>
      </c>
      <c r="N99" s="157" t="s">
        <v>47</v>
      </c>
      <c r="O99" s="62"/>
      <c r="P99" s="158">
        <f>O99*H99</f>
        <v>0</v>
      </c>
      <c r="Q99" s="158">
        <v>0</v>
      </c>
      <c r="R99" s="158">
        <f>Q99*H99</f>
        <v>0</v>
      </c>
      <c r="S99" s="158">
        <v>0</v>
      </c>
      <c r="T99" s="159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0" t="s">
        <v>182</v>
      </c>
      <c r="AT99" s="160" t="s">
        <v>177</v>
      </c>
      <c r="AU99" s="160" t="s">
        <v>76</v>
      </c>
      <c r="AY99" s="15" t="s">
        <v>183</v>
      </c>
      <c r="BE99" s="161">
        <f>IF(N99="základní",J99,0)</f>
        <v>0</v>
      </c>
      <c r="BF99" s="161">
        <f>IF(N99="snížená",J99,0)</f>
        <v>0</v>
      </c>
      <c r="BG99" s="161">
        <f>IF(N99="zákl. přenesená",J99,0)</f>
        <v>0</v>
      </c>
      <c r="BH99" s="161">
        <f>IF(N99="sníž. přenesená",J99,0)</f>
        <v>0</v>
      </c>
      <c r="BI99" s="161">
        <f>IF(N99="nulová",J99,0)</f>
        <v>0</v>
      </c>
      <c r="BJ99" s="15" t="s">
        <v>84</v>
      </c>
      <c r="BK99" s="161">
        <f>ROUND(I99*H99,2)</f>
        <v>0</v>
      </c>
      <c r="BL99" s="15" t="s">
        <v>182</v>
      </c>
      <c r="BM99" s="160" t="s">
        <v>240</v>
      </c>
    </row>
    <row r="100" spans="1:65" s="2" customFormat="1" ht="19.5">
      <c r="A100" s="32"/>
      <c r="B100" s="33"/>
      <c r="C100" s="34"/>
      <c r="D100" s="172" t="s">
        <v>228</v>
      </c>
      <c r="E100" s="34"/>
      <c r="F100" s="173" t="s">
        <v>262</v>
      </c>
      <c r="G100" s="34"/>
      <c r="H100" s="34"/>
      <c r="I100" s="174"/>
      <c r="J100" s="34"/>
      <c r="K100" s="34"/>
      <c r="L100" s="37"/>
      <c r="M100" s="175"/>
      <c r="N100" s="176"/>
      <c r="O100" s="62"/>
      <c r="P100" s="62"/>
      <c r="Q100" s="62"/>
      <c r="R100" s="62"/>
      <c r="S100" s="62"/>
      <c r="T100" s="63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5" t="s">
        <v>228</v>
      </c>
      <c r="AU100" s="15" t="s">
        <v>76</v>
      </c>
    </row>
    <row r="101" spans="1:65" s="2" customFormat="1" ht="48">
      <c r="A101" s="32"/>
      <c r="B101" s="33"/>
      <c r="C101" s="149" t="s">
        <v>209</v>
      </c>
      <c r="D101" s="149" t="s">
        <v>177</v>
      </c>
      <c r="E101" s="150" t="s">
        <v>264</v>
      </c>
      <c r="F101" s="151" t="s">
        <v>265</v>
      </c>
      <c r="G101" s="152" t="s">
        <v>217</v>
      </c>
      <c r="H101" s="153">
        <v>537.404</v>
      </c>
      <c r="I101" s="154"/>
      <c r="J101" s="155">
        <f>ROUND(I101*H101,2)</f>
        <v>0</v>
      </c>
      <c r="K101" s="151" t="s">
        <v>181</v>
      </c>
      <c r="L101" s="37"/>
      <c r="M101" s="156" t="s">
        <v>35</v>
      </c>
      <c r="N101" s="157" t="s">
        <v>47</v>
      </c>
      <c r="O101" s="62"/>
      <c r="P101" s="158">
        <f>O101*H101</f>
        <v>0</v>
      </c>
      <c r="Q101" s="158">
        <v>0</v>
      </c>
      <c r="R101" s="158">
        <f>Q101*H101</f>
        <v>0</v>
      </c>
      <c r="S101" s="158">
        <v>0</v>
      </c>
      <c r="T101" s="159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60" t="s">
        <v>182</v>
      </c>
      <c r="AT101" s="160" t="s">
        <v>177</v>
      </c>
      <c r="AU101" s="160" t="s">
        <v>76</v>
      </c>
      <c r="AY101" s="15" t="s">
        <v>183</v>
      </c>
      <c r="BE101" s="161">
        <f>IF(N101="základní",J101,0)</f>
        <v>0</v>
      </c>
      <c r="BF101" s="161">
        <f>IF(N101="snížená",J101,0)</f>
        <v>0</v>
      </c>
      <c r="BG101" s="161">
        <f>IF(N101="zákl. přenesená",J101,0)</f>
        <v>0</v>
      </c>
      <c r="BH101" s="161">
        <f>IF(N101="sníž. přenesená",J101,0)</f>
        <v>0</v>
      </c>
      <c r="BI101" s="161">
        <f>IF(N101="nulová",J101,0)</f>
        <v>0</v>
      </c>
      <c r="BJ101" s="15" t="s">
        <v>84</v>
      </c>
      <c r="BK101" s="161">
        <f>ROUND(I101*H101,2)</f>
        <v>0</v>
      </c>
      <c r="BL101" s="15" t="s">
        <v>182</v>
      </c>
      <c r="BM101" s="160" t="s">
        <v>286</v>
      </c>
    </row>
    <row r="102" spans="1:65" s="2" customFormat="1" ht="19.5">
      <c r="A102" s="32"/>
      <c r="B102" s="33"/>
      <c r="C102" s="34"/>
      <c r="D102" s="172" t="s">
        <v>228</v>
      </c>
      <c r="E102" s="34"/>
      <c r="F102" s="173" t="s">
        <v>262</v>
      </c>
      <c r="G102" s="34"/>
      <c r="H102" s="34"/>
      <c r="I102" s="174"/>
      <c r="J102" s="34"/>
      <c r="K102" s="34"/>
      <c r="L102" s="37"/>
      <c r="M102" s="175"/>
      <c r="N102" s="176"/>
      <c r="O102" s="62"/>
      <c r="P102" s="62"/>
      <c r="Q102" s="62"/>
      <c r="R102" s="62"/>
      <c r="S102" s="62"/>
      <c r="T102" s="63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5" t="s">
        <v>228</v>
      </c>
      <c r="AU102" s="15" t="s">
        <v>76</v>
      </c>
    </row>
    <row r="103" spans="1:65" s="2" customFormat="1" ht="60">
      <c r="A103" s="32"/>
      <c r="B103" s="33"/>
      <c r="C103" s="149" t="s">
        <v>241</v>
      </c>
      <c r="D103" s="149" t="s">
        <v>177</v>
      </c>
      <c r="E103" s="150" t="s">
        <v>267</v>
      </c>
      <c r="F103" s="151" t="s">
        <v>268</v>
      </c>
      <c r="G103" s="152" t="s">
        <v>208</v>
      </c>
      <c r="H103" s="153">
        <v>1046.634</v>
      </c>
      <c r="I103" s="154"/>
      <c r="J103" s="155">
        <f>ROUND(I103*H103,2)</f>
        <v>0</v>
      </c>
      <c r="K103" s="151" t="s">
        <v>181</v>
      </c>
      <c r="L103" s="37"/>
      <c r="M103" s="156" t="s">
        <v>35</v>
      </c>
      <c r="N103" s="157" t="s">
        <v>47</v>
      </c>
      <c r="O103" s="62"/>
      <c r="P103" s="158">
        <f>O103*H103</f>
        <v>0</v>
      </c>
      <c r="Q103" s="158">
        <v>0</v>
      </c>
      <c r="R103" s="158">
        <f>Q103*H103</f>
        <v>0</v>
      </c>
      <c r="S103" s="158">
        <v>0</v>
      </c>
      <c r="T103" s="159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60" t="s">
        <v>182</v>
      </c>
      <c r="AT103" s="160" t="s">
        <v>177</v>
      </c>
      <c r="AU103" s="160" t="s">
        <v>76</v>
      </c>
      <c r="AY103" s="15" t="s">
        <v>183</v>
      </c>
      <c r="BE103" s="161">
        <f>IF(N103="základní",J103,0)</f>
        <v>0</v>
      </c>
      <c r="BF103" s="161">
        <f>IF(N103="snížená",J103,0)</f>
        <v>0</v>
      </c>
      <c r="BG103" s="161">
        <f>IF(N103="zákl. přenesená",J103,0)</f>
        <v>0</v>
      </c>
      <c r="BH103" s="161">
        <f>IF(N103="sníž. přenesená",J103,0)</f>
        <v>0</v>
      </c>
      <c r="BI103" s="161">
        <f>IF(N103="nulová",J103,0)</f>
        <v>0</v>
      </c>
      <c r="BJ103" s="15" t="s">
        <v>84</v>
      </c>
      <c r="BK103" s="161">
        <f>ROUND(I103*H103,2)</f>
        <v>0</v>
      </c>
      <c r="BL103" s="15" t="s">
        <v>182</v>
      </c>
      <c r="BM103" s="160" t="s">
        <v>244</v>
      </c>
    </row>
    <row r="104" spans="1:65" s="2" customFormat="1" ht="19.5">
      <c r="A104" s="32"/>
      <c r="B104" s="33"/>
      <c r="C104" s="34"/>
      <c r="D104" s="172" t="s">
        <v>228</v>
      </c>
      <c r="E104" s="34"/>
      <c r="F104" s="173" t="s">
        <v>270</v>
      </c>
      <c r="G104" s="34"/>
      <c r="H104" s="34"/>
      <c r="I104" s="174"/>
      <c r="J104" s="34"/>
      <c r="K104" s="34"/>
      <c r="L104" s="37"/>
      <c r="M104" s="175"/>
      <c r="N104" s="176"/>
      <c r="O104" s="62"/>
      <c r="P104" s="62"/>
      <c r="Q104" s="62"/>
      <c r="R104" s="62"/>
      <c r="S104" s="62"/>
      <c r="T104" s="63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5" t="s">
        <v>228</v>
      </c>
      <c r="AU104" s="15" t="s">
        <v>76</v>
      </c>
    </row>
    <row r="105" spans="1:65" s="2" customFormat="1" ht="90" customHeight="1">
      <c r="A105" s="32"/>
      <c r="B105" s="33"/>
      <c r="C105" s="149" t="s">
        <v>210</v>
      </c>
      <c r="D105" s="149" t="s">
        <v>177</v>
      </c>
      <c r="E105" s="150" t="s">
        <v>272</v>
      </c>
      <c r="F105" s="151" t="s">
        <v>273</v>
      </c>
      <c r="G105" s="152" t="s">
        <v>208</v>
      </c>
      <c r="H105" s="153">
        <v>137.667</v>
      </c>
      <c r="I105" s="154"/>
      <c r="J105" s="155">
        <f>ROUND(I105*H105,2)</f>
        <v>0</v>
      </c>
      <c r="K105" s="151" t="s">
        <v>181</v>
      </c>
      <c r="L105" s="37"/>
      <c r="M105" s="156" t="s">
        <v>35</v>
      </c>
      <c r="N105" s="157" t="s">
        <v>47</v>
      </c>
      <c r="O105" s="62"/>
      <c r="P105" s="158">
        <f>O105*H105</f>
        <v>0</v>
      </c>
      <c r="Q105" s="158">
        <v>0</v>
      </c>
      <c r="R105" s="158">
        <f>Q105*H105</f>
        <v>0</v>
      </c>
      <c r="S105" s="158">
        <v>0</v>
      </c>
      <c r="T105" s="159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60" t="s">
        <v>182</v>
      </c>
      <c r="AT105" s="160" t="s">
        <v>177</v>
      </c>
      <c r="AU105" s="160" t="s">
        <v>76</v>
      </c>
      <c r="AY105" s="15" t="s">
        <v>183</v>
      </c>
      <c r="BE105" s="161">
        <f>IF(N105="základní",J105,0)</f>
        <v>0</v>
      </c>
      <c r="BF105" s="161">
        <f>IF(N105="snížená",J105,0)</f>
        <v>0</v>
      </c>
      <c r="BG105" s="161">
        <f>IF(N105="zákl. přenesená",J105,0)</f>
        <v>0</v>
      </c>
      <c r="BH105" s="161">
        <f>IF(N105="sníž. přenesená",J105,0)</f>
        <v>0</v>
      </c>
      <c r="BI105" s="161">
        <f>IF(N105="nulová",J105,0)</f>
        <v>0</v>
      </c>
      <c r="BJ105" s="15" t="s">
        <v>84</v>
      </c>
      <c r="BK105" s="161">
        <f>ROUND(I105*H105,2)</f>
        <v>0</v>
      </c>
      <c r="BL105" s="15" t="s">
        <v>182</v>
      </c>
      <c r="BM105" s="160" t="s">
        <v>247</v>
      </c>
    </row>
    <row r="106" spans="1:65" s="2" customFormat="1" ht="19.5">
      <c r="A106" s="32"/>
      <c r="B106" s="33"/>
      <c r="C106" s="34"/>
      <c r="D106" s="172" t="s">
        <v>228</v>
      </c>
      <c r="E106" s="34"/>
      <c r="F106" s="173" t="s">
        <v>270</v>
      </c>
      <c r="G106" s="34"/>
      <c r="H106" s="34"/>
      <c r="I106" s="174"/>
      <c r="J106" s="34"/>
      <c r="K106" s="34"/>
      <c r="L106" s="37"/>
      <c r="M106" s="175"/>
      <c r="N106" s="176"/>
      <c r="O106" s="62"/>
      <c r="P106" s="62"/>
      <c r="Q106" s="62"/>
      <c r="R106" s="62"/>
      <c r="S106" s="62"/>
      <c r="T106" s="63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5" t="s">
        <v>228</v>
      </c>
      <c r="AU106" s="15" t="s">
        <v>76</v>
      </c>
    </row>
    <row r="107" spans="1:65" s="2" customFormat="1" ht="90" customHeight="1">
      <c r="A107" s="32"/>
      <c r="B107" s="33"/>
      <c r="C107" s="149" t="s">
        <v>7</v>
      </c>
      <c r="D107" s="149" t="s">
        <v>177</v>
      </c>
      <c r="E107" s="150" t="s">
        <v>276</v>
      </c>
      <c r="F107" s="151" t="s">
        <v>277</v>
      </c>
      <c r="G107" s="152" t="s">
        <v>208</v>
      </c>
      <c r="H107" s="153">
        <v>26.542000000000002</v>
      </c>
      <c r="I107" s="154"/>
      <c r="J107" s="155">
        <f>ROUND(I107*H107,2)</f>
        <v>0</v>
      </c>
      <c r="K107" s="151" t="s">
        <v>181</v>
      </c>
      <c r="L107" s="37"/>
      <c r="M107" s="156" t="s">
        <v>35</v>
      </c>
      <c r="N107" s="157" t="s">
        <v>47</v>
      </c>
      <c r="O107" s="62"/>
      <c r="P107" s="158">
        <f>O107*H107</f>
        <v>0</v>
      </c>
      <c r="Q107" s="158">
        <v>0</v>
      </c>
      <c r="R107" s="158">
        <f>Q107*H107</f>
        <v>0</v>
      </c>
      <c r="S107" s="158">
        <v>0</v>
      </c>
      <c r="T107" s="159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60" t="s">
        <v>182</v>
      </c>
      <c r="AT107" s="160" t="s">
        <v>177</v>
      </c>
      <c r="AU107" s="160" t="s">
        <v>76</v>
      </c>
      <c r="AY107" s="15" t="s">
        <v>183</v>
      </c>
      <c r="BE107" s="161">
        <f>IF(N107="základní",J107,0)</f>
        <v>0</v>
      </c>
      <c r="BF107" s="161">
        <f>IF(N107="snížená",J107,0)</f>
        <v>0</v>
      </c>
      <c r="BG107" s="161">
        <f>IF(N107="zákl. přenesená",J107,0)</f>
        <v>0</v>
      </c>
      <c r="BH107" s="161">
        <f>IF(N107="sníž. přenesená",J107,0)</f>
        <v>0</v>
      </c>
      <c r="BI107" s="161">
        <f>IF(N107="nulová",J107,0)</f>
        <v>0</v>
      </c>
      <c r="BJ107" s="15" t="s">
        <v>84</v>
      </c>
      <c r="BK107" s="161">
        <f>ROUND(I107*H107,2)</f>
        <v>0</v>
      </c>
      <c r="BL107" s="15" t="s">
        <v>182</v>
      </c>
      <c r="BM107" s="160" t="s">
        <v>251</v>
      </c>
    </row>
    <row r="108" spans="1:65" s="2" customFormat="1" ht="19.5">
      <c r="A108" s="32"/>
      <c r="B108" s="33"/>
      <c r="C108" s="34"/>
      <c r="D108" s="172" t="s">
        <v>228</v>
      </c>
      <c r="E108" s="34"/>
      <c r="F108" s="173" t="s">
        <v>270</v>
      </c>
      <c r="G108" s="34"/>
      <c r="H108" s="34"/>
      <c r="I108" s="174"/>
      <c r="J108" s="34"/>
      <c r="K108" s="34"/>
      <c r="L108" s="37"/>
      <c r="M108" s="182"/>
      <c r="N108" s="183"/>
      <c r="O108" s="179"/>
      <c r="P108" s="179"/>
      <c r="Q108" s="179"/>
      <c r="R108" s="179"/>
      <c r="S108" s="179"/>
      <c r="T108" s="184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5" t="s">
        <v>228</v>
      </c>
      <c r="AU108" s="15" t="s">
        <v>76</v>
      </c>
    </row>
    <row r="109" spans="1:65" s="2" customFormat="1" ht="6.95" customHeight="1">
      <c r="A109" s="32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7"/>
      <c r="M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</sheetData>
  <sheetProtection algorithmName="SHA-512" hashValue="ifbu1K7vXnOGI+CPzdNHgWUKOZeOTv7n3dJqZFh5eudBurJqn02wIwmbfPL+fTMNAH+bqvFDhxWMuSa7di35Hg==" saltValue="Wvphyo87T0c2Lfsjm0vsHpyPapkKsy4GQXZeUEbJbV2Up2CFBqDQU+pElE4E/QJfhOlL73dHgvk7ZZDx3Jtaqw==" spinCount="100000" sheet="1" objects="1" scenarios="1" formatColumns="0" formatRows="0" autoFilter="0"/>
  <autoFilter ref="C78:K108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5" t="s">
        <v>92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customHeight="1">
      <c r="B4" s="18"/>
      <c r="D4" s="108" t="s">
        <v>157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44" t="str">
        <f>'Rekapitulace stavby'!K6</f>
        <v>Oprava kolejí a výhybek v žst. Volyně.</v>
      </c>
      <c r="F7" s="345"/>
      <c r="G7" s="345"/>
      <c r="H7" s="345"/>
      <c r="L7" s="18"/>
    </row>
    <row r="8" spans="1:46" s="2" customFormat="1" ht="12" customHeight="1">
      <c r="A8" s="32"/>
      <c r="B8" s="37"/>
      <c r="C8" s="32"/>
      <c r="D8" s="110" t="s">
        <v>158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6" t="s">
        <v>287</v>
      </c>
      <c r="F9" s="347"/>
      <c r="G9" s="347"/>
      <c r="H9" s="347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19</v>
      </c>
      <c r="G11" s="32"/>
      <c r="H11" s="32"/>
      <c r="I11" s="110" t="s">
        <v>20</v>
      </c>
      <c r="J11" s="101" t="s">
        <v>21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22</v>
      </c>
      <c r="E12" s="32"/>
      <c r="F12" s="101" t="s">
        <v>23</v>
      </c>
      <c r="G12" s="32"/>
      <c r="H12" s="32"/>
      <c r="I12" s="110" t="s">
        <v>24</v>
      </c>
      <c r="J12" s="112" t="str">
        <f>'Rekapitulace stavby'!AN8</f>
        <v>18. 2. 2021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26</v>
      </c>
      <c r="E14" s="32"/>
      <c r="F14" s="32"/>
      <c r="G14" s="32"/>
      <c r="H14" s="32"/>
      <c r="I14" s="110" t="s">
        <v>27</v>
      </c>
      <c r="J14" s="101" t="str">
        <f>IF('Rekapitulace stavby'!AN10="","",'Rekapitulace stavby'!AN10)</f>
        <v>70994234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tr">
        <f>IF('Rekapitulace stavby'!E11="","",'Rekapitulace stavby'!E11)</f>
        <v xml:space="preserve">Správa železnic, státní organizace, OŘ Plzeň </v>
      </c>
      <c r="F15" s="32"/>
      <c r="G15" s="32"/>
      <c r="H15" s="32"/>
      <c r="I15" s="110" t="s">
        <v>30</v>
      </c>
      <c r="J15" s="101" t="str">
        <f>IF('Rekapitulace stavby'!AN11="","",'Rekapitulace stavby'!AN11)</f>
        <v>CZ70994234</v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32</v>
      </c>
      <c r="E17" s="32"/>
      <c r="F17" s="32"/>
      <c r="G17" s="32"/>
      <c r="H17" s="32"/>
      <c r="I17" s="110" t="s">
        <v>27</v>
      </c>
      <c r="J17" s="28" t="str">
        <f>'Rekapitulace stavby'!AN13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8" t="str">
        <f>'Rekapitulace stavby'!E14</f>
        <v>Vyplň údaj</v>
      </c>
      <c r="F18" s="349"/>
      <c r="G18" s="349"/>
      <c r="H18" s="349"/>
      <c r="I18" s="110" t="s">
        <v>30</v>
      </c>
      <c r="J18" s="28" t="str">
        <f>'Rekapitulace stavby'!AN14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34</v>
      </c>
      <c r="E20" s="32"/>
      <c r="F20" s="32"/>
      <c r="G20" s="32"/>
      <c r="H20" s="32"/>
      <c r="I20" s="110" t="s">
        <v>27</v>
      </c>
      <c r="J20" s="101" t="str">
        <f>IF('Rekapitulace stavby'!AN16="","",'Rekapitulace stavby'!AN16)</f>
        <v/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tr">
        <f>IF('Rekapitulace stavby'!E17="","",'Rekapitulace stavby'!E17)</f>
        <v xml:space="preserve"> </v>
      </c>
      <c r="F21" s="32"/>
      <c r="G21" s="32"/>
      <c r="H21" s="32"/>
      <c r="I21" s="110" t="s">
        <v>30</v>
      </c>
      <c r="J21" s="101" t="str">
        <f>IF('Rekapitulace stavby'!AN17="","",'Rekapitulace stavby'!AN17)</f>
        <v/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38</v>
      </c>
      <c r="E23" s="32"/>
      <c r="F23" s="32"/>
      <c r="G23" s="32"/>
      <c r="H23" s="32"/>
      <c r="I23" s="110" t="s">
        <v>27</v>
      </c>
      <c r="J23" s="101" t="s">
        <v>35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">
        <v>39</v>
      </c>
      <c r="F24" s="32"/>
      <c r="G24" s="32"/>
      <c r="H24" s="32"/>
      <c r="I24" s="110" t="s">
        <v>30</v>
      </c>
      <c r="J24" s="101" t="s">
        <v>35</v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40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50" t="s">
        <v>35</v>
      </c>
      <c r="F27" s="350"/>
      <c r="G27" s="350"/>
      <c r="H27" s="350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42</v>
      </c>
      <c r="E30" s="32"/>
      <c r="F30" s="32"/>
      <c r="G30" s="32"/>
      <c r="H30" s="32"/>
      <c r="I30" s="32"/>
      <c r="J30" s="118">
        <f>ROUND(J79,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44</v>
      </c>
      <c r="G32" s="32"/>
      <c r="H32" s="32"/>
      <c r="I32" s="119" t="s">
        <v>43</v>
      </c>
      <c r="J32" s="119" t="s">
        <v>45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46</v>
      </c>
      <c r="E33" s="110" t="s">
        <v>47</v>
      </c>
      <c r="F33" s="121">
        <f>ROUND((SUM(BE79:BE117)),  2)</f>
        <v>0</v>
      </c>
      <c r="G33" s="32"/>
      <c r="H33" s="32"/>
      <c r="I33" s="122">
        <v>0.21</v>
      </c>
      <c r="J33" s="121">
        <f>ROUND(((SUM(BE79:BE117))*I33),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48</v>
      </c>
      <c r="F34" s="121">
        <f>ROUND((SUM(BF79:BF117)),  2)</f>
        <v>0</v>
      </c>
      <c r="G34" s="32"/>
      <c r="H34" s="32"/>
      <c r="I34" s="122">
        <v>0.15</v>
      </c>
      <c r="J34" s="121">
        <f>ROUND(((SUM(BF79:BF117))*I34),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49</v>
      </c>
      <c r="F35" s="121">
        <f>ROUND((SUM(BG79:BG117)),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50</v>
      </c>
      <c r="F36" s="121">
        <f>ROUND((SUM(BH79:BH117)),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51</v>
      </c>
      <c r="F37" s="121">
        <f>ROUND((SUM(BI79:BI117)),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52</v>
      </c>
      <c r="E39" s="125"/>
      <c r="F39" s="125"/>
      <c r="G39" s="126" t="s">
        <v>53</v>
      </c>
      <c r="H39" s="127" t="s">
        <v>54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160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51" t="str">
        <f>E7</f>
        <v>Oprava kolejí a výhybek v žst. Volyně.</v>
      </c>
      <c r="F48" s="352"/>
      <c r="G48" s="352"/>
      <c r="H48" s="352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158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7" t="str">
        <f>E9</f>
        <v>SO 03 - kolej č. 2</v>
      </c>
      <c r="F50" s="353"/>
      <c r="G50" s="353"/>
      <c r="H50" s="353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>trať 198 dle JŘ, žst. Volyně</v>
      </c>
      <c r="G52" s="34"/>
      <c r="H52" s="34"/>
      <c r="I52" s="27" t="s">
        <v>24</v>
      </c>
      <c r="J52" s="57" t="str">
        <f>IF(J12="","",J12)</f>
        <v>18. 2. 2021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26</v>
      </c>
      <c r="D54" s="34"/>
      <c r="E54" s="34"/>
      <c r="F54" s="25" t="str">
        <f>E15</f>
        <v xml:space="preserve">Správa železnic, státní organizace, OŘ Plzeň </v>
      </c>
      <c r="G54" s="34"/>
      <c r="H54" s="34"/>
      <c r="I54" s="27" t="s">
        <v>34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4"/>
      <c r="E55" s="34"/>
      <c r="F55" s="25" t="str">
        <f>IF(E18="","",E18)</f>
        <v>Vyplň údaj</v>
      </c>
      <c r="G55" s="34"/>
      <c r="H55" s="34"/>
      <c r="I55" s="27" t="s">
        <v>38</v>
      </c>
      <c r="J55" s="30" t="str">
        <f>E24</f>
        <v>Libor Brabenec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161</v>
      </c>
      <c r="D57" s="135"/>
      <c r="E57" s="135"/>
      <c r="F57" s="135"/>
      <c r="G57" s="135"/>
      <c r="H57" s="135"/>
      <c r="I57" s="135"/>
      <c r="J57" s="136" t="s">
        <v>162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74</v>
      </c>
      <c r="D59" s="34"/>
      <c r="E59" s="34"/>
      <c r="F59" s="34"/>
      <c r="G59" s="34"/>
      <c r="H59" s="34"/>
      <c r="I59" s="34"/>
      <c r="J59" s="75">
        <f>J79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163</v>
      </c>
    </row>
    <row r="60" spans="1:47" s="2" customFormat="1" ht="21.7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6.95" customHeight="1">
      <c r="A61" s="32"/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5" spans="1:65" s="2" customFormat="1" ht="6.95" customHeight="1">
      <c r="A65" s="32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65" s="2" customFormat="1" ht="24.95" customHeight="1">
      <c r="A66" s="32"/>
      <c r="B66" s="33"/>
      <c r="C66" s="21" t="s">
        <v>164</v>
      </c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5" s="2" customFormat="1" ht="6.95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5" s="2" customFormat="1" ht="12" customHeight="1">
      <c r="A68" s="32"/>
      <c r="B68" s="33"/>
      <c r="C68" s="27" t="s">
        <v>16</v>
      </c>
      <c r="D68" s="34"/>
      <c r="E68" s="34"/>
      <c r="F68" s="34"/>
      <c r="G68" s="34"/>
      <c r="H68" s="34"/>
      <c r="I68" s="34"/>
      <c r="J68" s="34"/>
      <c r="K68" s="34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5" s="2" customFormat="1" ht="16.5" customHeight="1">
      <c r="A69" s="32"/>
      <c r="B69" s="33"/>
      <c r="C69" s="34"/>
      <c r="D69" s="34"/>
      <c r="E69" s="351" t="str">
        <f>E7</f>
        <v>Oprava kolejí a výhybek v žst. Volyně.</v>
      </c>
      <c r="F69" s="352"/>
      <c r="G69" s="352"/>
      <c r="H69" s="352"/>
      <c r="I69" s="34"/>
      <c r="J69" s="34"/>
      <c r="K69" s="34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5" s="2" customFormat="1" ht="12" customHeight="1">
      <c r="A70" s="32"/>
      <c r="B70" s="33"/>
      <c r="C70" s="27" t="s">
        <v>158</v>
      </c>
      <c r="D70" s="34"/>
      <c r="E70" s="34"/>
      <c r="F70" s="34"/>
      <c r="G70" s="34"/>
      <c r="H70" s="34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5" s="2" customFormat="1" ht="16.5" customHeight="1">
      <c r="A71" s="32"/>
      <c r="B71" s="33"/>
      <c r="C71" s="34"/>
      <c r="D71" s="34"/>
      <c r="E71" s="307" t="str">
        <f>E9</f>
        <v>SO 03 - kolej č. 2</v>
      </c>
      <c r="F71" s="353"/>
      <c r="G71" s="353"/>
      <c r="H71" s="353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5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5" s="2" customFormat="1" ht="12" customHeight="1">
      <c r="A73" s="32"/>
      <c r="B73" s="33"/>
      <c r="C73" s="27" t="s">
        <v>22</v>
      </c>
      <c r="D73" s="34"/>
      <c r="E73" s="34"/>
      <c r="F73" s="25" t="str">
        <f>F12</f>
        <v>trať 198 dle JŘ, žst. Volyně</v>
      </c>
      <c r="G73" s="34"/>
      <c r="H73" s="34"/>
      <c r="I73" s="27" t="s">
        <v>24</v>
      </c>
      <c r="J73" s="57" t="str">
        <f>IF(J12="","",J12)</f>
        <v>18. 2. 2021</v>
      </c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5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5" s="2" customFormat="1" ht="15.2" customHeight="1">
      <c r="A75" s="32"/>
      <c r="B75" s="33"/>
      <c r="C75" s="27" t="s">
        <v>26</v>
      </c>
      <c r="D75" s="34"/>
      <c r="E75" s="34"/>
      <c r="F75" s="25" t="str">
        <f>E15</f>
        <v xml:space="preserve">Správa železnic, státní organizace, OŘ Plzeň </v>
      </c>
      <c r="G75" s="34"/>
      <c r="H75" s="34"/>
      <c r="I75" s="27" t="s">
        <v>34</v>
      </c>
      <c r="J75" s="30" t="str">
        <f>E21</f>
        <v xml:space="preserve"> </v>
      </c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5" s="2" customFormat="1" ht="15.2" customHeight="1">
      <c r="A76" s="32"/>
      <c r="B76" s="33"/>
      <c r="C76" s="27" t="s">
        <v>32</v>
      </c>
      <c r="D76" s="34"/>
      <c r="E76" s="34"/>
      <c r="F76" s="25" t="str">
        <f>IF(E18="","",E18)</f>
        <v>Vyplň údaj</v>
      </c>
      <c r="G76" s="34"/>
      <c r="H76" s="34"/>
      <c r="I76" s="27" t="s">
        <v>38</v>
      </c>
      <c r="J76" s="30" t="str">
        <f>E24</f>
        <v>Libor Brabenec</v>
      </c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5" s="2" customFormat="1" ht="10.3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5" s="9" customFormat="1" ht="29.25" customHeight="1">
      <c r="A78" s="138"/>
      <c r="B78" s="139"/>
      <c r="C78" s="140" t="s">
        <v>165</v>
      </c>
      <c r="D78" s="141" t="s">
        <v>61</v>
      </c>
      <c r="E78" s="141" t="s">
        <v>57</v>
      </c>
      <c r="F78" s="141" t="s">
        <v>58</v>
      </c>
      <c r="G78" s="141" t="s">
        <v>166</v>
      </c>
      <c r="H78" s="141" t="s">
        <v>167</v>
      </c>
      <c r="I78" s="141" t="s">
        <v>168</v>
      </c>
      <c r="J78" s="141" t="s">
        <v>162</v>
      </c>
      <c r="K78" s="142" t="s">
        <v>169</v>
      </c>
      <c r="L78" s="143"/>
      <c r="M78" s="66" t="s">
        <v>35</v>
      </c>
      <c r="N78" s="67" t="s">
        <v>46</v>
      </c>
      <c r="O78" s="67" t="s">
        <v>170</v>
      </c>
      <c r="P78" s="67" t="s">
        <v>171</v>
      </c>
      <c r="Q78" s="67" t="s">
        <v>172</v>
      </c>
      <c r="R78" s="67" t="s">
        <v>173</v>
      </c>
      <c r="S78" s="67" t="s">
        <v>174</v>
      </c>
      <c r="T78" s="68" t="s">
        <v>175</v>
      </c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</row>
    <row r="79" spans="1:65" s="2" customFormat="1" ht="22.9" customHeight="1">
      <c r="A79" s="32"/>
      <c r="B79" s="33"/>
      <c r="C79" s="73" t="s">
        <v>176</v>
      </c>
      <c r="D79" s="34"/>
      <c r="E79" s="34"/>
      <c r="F79" s="34"/>
      <c r="G79" s="34"/>
      <c r="H79" s="34"/>
      <c r="I79" s="34"/>
      <c r="J79" s="144">
        <f>BK79</f>
        <v>0</v>
      </c>
      <c r="K79" s="34"/>
      <c r="L79" s="37"/>
      <c r="M79" s="69"/>
      <c r="N79" s="145"/>
      <c r="O79" s="70"/>
      <c r="P79" s="146">
        <f>SUM(P80:P117)</f>
        <v>0</v>
      </c>
      <c r="Q79" s="70"/>
      <c r="R79" s="146">
        <f>SUM(R80:R117)</f>
        <v>675.89892000000009</v>
      </c>
      <c r="S79" s="70"/>
      <c r="T79" s="147">
        <f>SUM(T80:T117)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5" t="s">
        <v>75</v>
      </c>
      <c r="AU79" s="15" t="s">
        <v>163</v>
      </c>
      <c r="BK79" s="148">
        <f>SUM(BK80:BK117)</f>
        <v>0</v>
      </c>
    </row>
    <row r="80" spans="1:65" s="2" customFormat="1" ht="36">
      <c r="A80" s="32"/>
      <c r="B80" s="33"/>
      <c r="C80" s="149" t="s">
        <v>84</v>
      </c>
      <c r="D80" s="149" t="s">
        <v>177</v>
      </c>
      <c r="E80" s="150" t="s">
        <v>178</v>
      </c>
      <c r="F80" s="151" t="s">
        <v>179</v>
      </c>
      <c r="G80" s="152" t="s">
        <v>180</v>
      </c>
      <c r="H80" s="153">
        <v>259.5</v>
      </c>
      <c r="I80" s="154"/>
      <c r="J80" s="155">
        <f t="shared" ref="J80:J90" si="0">ROUND(I80*H80,2)</f>
        <v>0</v>
      </c>
      <c r="K80" s="151" t="s">
        <v>181</v>
      </c>
      <c r="L80" s="37"/>
      <c r="M80" s="156" t="s">
        <v>35</v>
      </c>
      <c r="N80" s="157" t="s">
        <v>47</v>
      </c>
      <c r="O80" s="62"/>
      <c r="P80" s="158">
        <f t="shared" ref="P80:P90" si="1">O80*H80</f>
        <v>0</v>
      </c>
      <c r="Q80" s="158">
        <v>0</v>
      </c>
      <c r="R80" s="158">
        <f t="shared" ref="R80:R90" si="2">Q80*H80</f>
        <v>0</v>
      </c>
      <c r="S80" s="158">
        <v>0</v>
      </c>
      <c r="T80" s="159">
        <f t="shared" ref="T80:T90" si="3"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60" t="s">
        <v>182</v>
      </c>
      <c r="AT80" s="160" t="s">
        <v>177</v>
      </c>
      <c r="AU80" s="160" t="s">
        <v>76</v>
      </c>
      <c r="AY80" s="15" t="s">
        <v>183</v>
      </c>
      <c r="BE80" s="161">
        <f t="shared" ref="BE80:BE90" si="4">IF(N80="základní",J80,0)</f>
        <v>0</v>
      </c>
      <c r="BF80" s="161">
        <f t="shared" ref="BF80:BF90" si="5">IF(N80="snížená",J80,0)</f>
        <v>0</v>
      </c>
      <c r="BG80" s="161">
        <f t="shared" ref="BG80:BG90" si="6">IF(N80="zákl. přenesená",J80,0)</f>
        <v>0</v>
      </c>
      <c r="BH80" s="161">
        <f t="shared" ref="BH80:BH90" si="7">IF(N80="sníž. přenesená",J80,0)</f>
        <v>0</v>
      </c>
      <c r="BI80" s="161">
        <f t="shared" ref="BI80:BI90" si="8">IF(N80="nulová",J80,0)</f>
        <v>0</v>
      </c>
      <c r="BJ80" s="15" t="s">
        <v>84</v>
      </c>
      <c r="BK80" s="161">
        <f t="shared" ref="BK80:BK90" si="9">ROUND(I80*H80,2)</f>
        <v>0</v>
      </c>
      <c r="BL80" s="15" t="s">
        <v>182</v>
      </c>
      <c r="BM80" s="160" t="s">
        <v>86</v>
      </c>
    </row>
    <row r="81" spans="1:65" s="2" customFormat="1" ht="36">
      <c r="A81" s="32"/>
      <c r="B81" s="33"/>
      <c r="C81" s="149" t="s">
        <v>86</v>
      </c>
      <c r="D81" s="149" t="s">
        <v>177</v>
      </c>
      <c r="E81" s="150" t="s">
        <v>184</v>
      </c>
      <c r="F81" s="151" t="s">
        <v>185</v>
      </c>
      <c r="G81" s="152" t="s">
        <v>180</v>
      </c>
      <c r="H81" s="153">
        <v>259.5</v>
      </c>
      <c r="I81" s="154"/>
      <c r="J81" s="155">
        <f t="shared" si="0"/>
        <v>0</v>
      </c>
      <c r="K81" s="151" t="s">
        <v>181</v>
      </c>
      <c r="L81" s="37"/>
      <c r="M81" s="156" t="s">
        <v>35</v>
      </c>
      <c r="N81" s="157" t="s">
        <v>47</v>
      </c>
      <c r="O81" s="62"/>
      <c r="P81" s="158">
        <f t="shared" si="1"/>
        <v>0</v>
      </c>
      <c r="Q81" s="158">
        <v>0</v>
      </c>
      <c r="R81" s="158">
        <f t="shared" si="2"/>
        <v>0</v>
      </c>
      <c r="S81" s="158">
        <v>0</v>
      </c>
      <c r="T81" s="159">
        <f t="shared" si="3"/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R81" s="160" t="s">
        <v>182</v>
      </c>
      <c r="AT81" s="160" t="s">
        <v>177</v>
      </c>
      <c r="AU81" s="160" t="s">
        <v>76</v>
      </c>
      <c r="AY81" s="15" t="s">
        <v>183</v>
      </c>
      <c r="BE81" s="161">
        <f t="shared" si="4"/>
        <v>0</v>
      </c>
      <c r="BF81" s="161">
        <f t="shared" si="5"/>
        <v>0</v>
      </c>
      <c r="BG81" s="161">
        <f t="shared" si="6"/>
        <v>0</v>
      </c>
      <c r="BH81" s="161">
        <f t="shared" si="7"/>
        <v>0</v>
      </c>
      <c r="BI81" s="161">
        <f t="shared" si="8"/>
        <v>0</v>
      </c>
      <c r="BJ81" s="15" t="s">
        <v>84</v>
      </c>
      <c r="BK81" s="161">
        <f t="shared" si="9"/>
        <v>0</v>
      </c>
      <c r="BL81" s="15" t="s">
        <v>182</v>
      </c>
      <c r="BM81" s="160" t="s">
        <v>182</v>
      </c>
    </row>
    <row r="82" spans="1:65" s="2" customFormat="1" ht="36">
      <c r="A82" s="32"/>
      <c r="B82" s="33"/>
      <c r="C82" s="149" t="s">
        <v>186</v>
      </c>
      <c r="D82" s="149" t="s">
        <v>177</v>
      </c>
      <c r="E82" s="150" t="s">
        <v>187</v>
      </c>
      <c r="F82" s="151" t="s">
        <v>188</v>
      </c>
      <c r="G82" s="152" t="s">
        <v>189</v>
      </c>
      <c r="H82" s="153">
        <v>12.975</v>
      </c>
      <c r="I82" s="154"/>
      <c r="J82" s="155">
        <f t="shared" si="0"/>
        <v>0</v>
      </c>
      <c r="K82" s="151" t="s">
        <v>181</v>
      </c>
      <c r="L82" s="37"/>
      <c r="M82" s="156" t="s">
        <v>35</v>
      </c>
      <c r="N82" s="157" t="s">
        <v>47</v>
      </c>
      <c r="O82" s="62"/>
      <c r="P82" s="158">
        <f t="shared" si="1"/>
        <v>0</v>
      </c>
      <c r="Q82" s="158">
        <v>0</v>
      </c>
      <c r="R82" s="158">
        <f t="shared" si="2"/>
        <v>0</v>
      </c>
      <c r="S82" s="158">
        <v>0</v>
      </c>
      <c r="T82" s="159">
        <f t="shared" si="3"/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60" t="s">
        <v>182</v>
      </c>
      <c r="AT82" s="160" t="s">
        <v>177</v>
      </c>
      <c r="AU82" s="160" t="s">
        <v>76</v>
      </c>
      <c r="AY82" s="15" t="s">
        <v>183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15" t="s">
        <v>84</v>
      </c>
      <c r="BK82" s="161">
        <f t="shared" si="9"/>
        <v>0</v>
      </c>
      <c r="BL82" s="15" t="s">
        <v>182</v>
      </c>
      <c r="BM82" s="160" t="s">
        <v>190</v>
      </c>
    </row>
    <row r="83" spans="1:65" s="2" customFormat="1" ht="36">
      <c r="A83" s="32"/>
      <c r="B83" s="33"/>
      <c r="C83" s="149" t="s">
        <v>182</v>
      </c>
      <c r="D83" s="149" t="s">
        <v>177</v>
      </c>
      <c r="E83" s="150" t="s">
        <v>191</v>
      </c>
      <c r="F83" s="151" t="s">
        <v>192</v>
      </c>
      <c r="G83" s="152" t="s">
        <v>189</v>
      </c>
      <c r="H83" s="153">
        <v>346.286</v>
      </c>
      <c r="I83" s="154"/>
      <c r="J83" s="155">
        <f t="shared" si="0"/>
        <v>0</v>
      </c>
      <c r="K83" s="151" t="s">
        <v>181</v>
      </c>
      <c r="L83" s="37"/>
      <c r="M83" s="156" t="s">
        <v>35</v>
      </c>
      <c r="N83" s="157" t="s">
        <v>47</v>
      </c>
      <c r="O83" s="62"/>
      <c r="P83" s="158">
        <f t="shared" si="1"/>
        <v>0</v>
      </c>
      <c r="Q83" s="158">
        <v>0</v>
      </c>
      <c r="R83" s="158">
        <f t="shared" si="2"/>
        <v>0</v>
      </c>
      <c r="S83" s="158">
        <v>0</v>
      </c>
      <c r="T83" s="159">
        <f t="shared" si="3"/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60" t="s">
        <v>182</v>
      </c>
      <c r="AT83" s="160" t="s">
        <v>177</v>
      </c>
      <c r="AU83" s="160" t="s">
        <v>76</v>
      </c>
      <c r="AY83" s="15" t="s">
        <v>183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15" t="s">
        <v>84</v>
      </c>
      <c r="BK83" s="161">
        <f t="shared" si="9"/>
        <v>0</v>
      </c>
      <c r="BL83" s="15" t="s">
        <v>182</v>
      </c>
      <c r="BM83" s="160" t="s">
        <v>193</v>
      </c>
    </row>
    <row r="84" spans="1:65" s="2" customFormat="1" ht="24">
      <c r="A84" s="32"/>
      <c r="B84" s="33"/>
      <c r="C84" s="149" t="s">
        <v>194</v>
      </c>
      <c r="D84" s="149" t="s">
        <v>177</v>
      </c>
      <c r="E84" s="150" t="s">
        <v>195</v>
      </c>
      <c r="F84" s="151" t="s">
        <v>196</v>
      </c>
      <c r="G84" s="152" t="s">
        <v>180</v>
      </c>
      <c r="H84" s="153">
        <v>692.572</v>
      </c>
      <c r="I84" s="154"/>
      <c r="J84" s="155">
        <f t="shared" si="0"/>
        <v>0</v>
      </c>
      <c r="K84" s="151" t="s">
        <v>181</v>
      </c>
      <c r="L84" s="37"/>
      <c r="M84" s="156" t="s">
        <v>35</v>
      </c>
      <c r="N84" s="157" t="s">
        <v>47</v>
      </c>
      <c r="O84" s="62"/>
      <c r="P84" s="158">
        <f t="shared" si="1"/>
        <v>0</v>
      </c>
      <c r="Q84" s="158">
        <v>0</v>
      </c>
      <c r="R84" s="158">
        <f t="shared" si="2"/>
        <v>0</v>
      </c>
      <c r="S84" s="158">
        <v>0</v>
      </c>
      <c r="T84" s="159">
        <f t="shared" si="3"/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60" t="s">
        <v>182</v>
      </c>
      <c r="AT84" s="160" t="s">
        <v>177</v>
      </c>
      <c r="AU84" s="160" t="s">
        <v>76</v>
      </c>
      <c r="AY84" s="15" t="s">
        <v>183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15" t="s">
        <v>84</v>
      </c>
      <c r="BK84" s="161">
        <f t="shared" si="9"/>
        <v>0</v>
      </c>
      <c r="BL84" s="15" t="s">
        <v>182</v>
      </c>
      <c r="BM84" s="160" t="s">
        <v>197</v>
      </c>
    </row>
    <row r="85" spans="1:65" s="2" customFormat="1" ht="16.5" customHeight="1">
      <c r="A85" s="32"/>
      <c r="B85" s="33"/>
      <c r="C85" s="162" t="s">
        <v>190</v>
      </c>
      <c r="D85" s="162" t="s">
        <v>198</v>
      </c>
      <c r="E85" s="163" t="s">
        <v>212</v>
      </c>
      <c r="F85" s="164" t="s">
        <v>213</v>
      </c>
      <c r="G85" s="165" t="s">
        <v>208</v>
      </c>
      <c r="H85" s="166">
        <v>23.355</v>
      </c>
      <c r="I85" s="167"/>
      <c r="J85" s="168">
        <f t="shared" si="0"/>
        <v>0</v>
      </c>
      <c r="K85" s="164" t="s">
        <v>181</v>
      </c>
      <c r="L85" s="169"/>
      <c r="M85" s="170" t="s">
        <v>35</v>
      </c>
      <c r="N85" s="171" t="s">
        <v>47</v>
      </c>
      <c r="O85" s="62"/>
      <c r="P85" s="158">
        <f t="shared" si="1"/>
        <v>0</v>
      </c>
      <c r="Q85" s="158">
        <v>1</v>
      </c>
      <c r="R85" s="158">
        <f t="shared" si="2"/>
        <v>23.355</v>
      </c>
      <c r="S85" s="158">
        <v>0</v>
      </c>
      <c r="T85" s="159">
        <f t="shared" si="3"/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60" t="s">
        <v>193</v>
      </c>
      <c r="AT85" s="160" t="s">
        <v>198</v>
      </c>
      <c r="AU85" s="160" t="s">
        <v>76</v>
      </c>
      <c r="AY85" s="15" t="s">
        <v>183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15" t="s">
        <v>84</v>
      </c>
      <c r="BK85" s="161">
        <f t="shared" si="9"/>
        <v>0</v>
      </c>
      <c r="BL85" s="15" t="s">
        <v>182</v>
      </c>
      <c r="BM85" s="160" t="s">
        <v>201</v>
      </c>
    </row>
    <row r="86" spans="1:65" s="2" customFormat="1" ht="16.5" customHeight="1">
      <c r="A86" s="32"/>
      <c r="B86" s="33"/>
      <c r="C86" s="162" t="s">
        <v>202</v>
      </c>
      <c r="D86" s="162" t="s">
        <v>198</v>
      </c>
      <c r="E86" s="163" t="s">
        <v>288</v>
      </c>
      <c r="F86" s="164" t="s">
        <v>289</v>
      </c>
      <c r="G86" s="165" t="s">
        <v>222</v>
      </c>
      <c r="H86" s="166">
        <v>1156</v>
      </c>
      <c r="I86" s="167"/>
      <c r="J86" s="168">
        <f t="shared" si="0"/>
        <v>0</v>
      </c>
      <c r="K86" s="164" t="s">
        <v>181</v>
      </c>
      <c r="L86" s="169"/>
      <c r="M86" s="170" t="s">
        <v>35</v>
      </c>
      <c r="N86" s="171" t="s">
        <v>47</v>
      </c>
      <c r="O86" s="62"/>
      <c r="P86" s="158">
        <f t="shared" si="1"/>
        <v>0</v>
      </c>
      <c r="Q86" s="158">
        <v>1.23E-3</v>
      </c>
      <c r="R86" s="158">
        <f t="shared" si="2"/>
        <v>1.42188</v>
      </c>
      <c r="S86" s="158">
        <v>0</v>
      </c>
      <c r="T86" s="159">
        <f t="shared" si="3"/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0" t="s">
        <v>193</v>
      </c>
      <c r="AT86" s="160" t="s">
        <v>198</v>
      </c>
      <c r="AU86" s="160" t="s">
        <v>76</v>
      </c>
      <c r="AY86" s="15" t="s">
        <v>183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15" t="s">
        <v>84</v>
      </c>
      <c r="BK86" s="161">
        <f t="shared" si="9"/>
        <v>0</v>
      </c>
      <c r="BL86" s="15" t="s">
        <v>182</v>
      </c>
      <c r="BM86" s="160" t="s">
        <v>209</v>
      </c>
    </row>
    <row r="87" spans="1:65" s="2" customFormat="1" ht="16.5" customHeight="1">
      <c r="A87" s="32"/>
      <c r="B87" s="33"/>
      <c r="C87" s="162" t="s">
        <v>193</v>
      </c>
      <c r="D87" s="162" t="s">
        <v>198</v>
      </c>
      <c r="E87" s="163" t="s">
        <v>290</v>
      </c>
      <c r="F87" s="164" t="s">
        <v>291</v>
      </c>
      <c r="G87" s="165" t="s">
        <v>222</v>
      </c>
      <c r="H87" s="166">
        <v>578</v>
      </c>
      <c r="I87" s="167"/>
      <c r="J87" s="168">
        <f t="shared" si="0"/>
        <v>0</v>
      </c>
      <c r="K87" s="164" t="s">
        <v>181</v>
      </c>
      <c r="L87" s="169"/>
      <c r="M87" s="170" t="s">
        <v>35</v>
      </c>
      <c r="N87" s="171" t="s">
        <v>47</v>
      </c>
      <c r="O87" s="62"/>
      <c r="P87" s="158">
        <f t="shared" si="1"/>
        <v>0</v>
      </c>
      <c r="Q87" s="158">
        <v>1.8000000000000001E-4</v>
      </c>
      <c r="R87" s="158">
        <f t="shared" si="2"/>
        <v>0.10404000000000001</v>
      </c>
      <c r="S87" s="158">
        <v>0</v>
      </c>
      <c r="T87" s="159">
        <f t="shared" si="3"/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0" t="s">
        <v>193</v>
      </c>
      <c r="AT87" s="160" t="s">
        <v>198</v>
      </c>
      <c r="AU87" s="160" t="s">
        <v>76</v>
      </c>
      <c r="AY87" s="15" t="s">
        <v>183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15" t="s">
        <v>84</v>
      </c>
      <c r="BK87" s="161">
        <f t="shared" si="9"/>
        <v>0</v>
      </c>
      <c r="BL87" s="15" t="s">
        <v>182</v>
      </c>
      <c r="BM87" s="160" t="s">
        <v>210</v>
      </c>
    </row>
    <row r="88" spans="1:65" s="2" customFormat="1" ht="16.5" customHeight="1">
      <c r="A88" s="32"/>
      <c r="B88" s="33"/>
      <c r="C88" s="162" t="s">
        <v>205</v>
      </c>
      <c r="D88" s="162" t="s">
        <v>198</v>
      </c>
      <c r="E88" s="163" t="s">
        <v>292</v>
      </c>
      <c r="F88" s="164" t="s">
        <v>293</v>
      </c>
      <c r="G88" s="165" t="s">
        <v>222</v>
      </c>
      <c r="H88" s="166">
        <v>1</v>
      </c>
      <c r="I88" s="167"/>
      <c r="J88" s="168">
        <f t="shared" si="0"/>
        <v>0</v>
      </c>
      <c r="K88" s="164" t="s">
        <v>181</v>
      </c>
      <c r="L88" s="169"/>
      <c r="M88" s="170" t="s">
        <v>35</v>
      </c>
      <c r="N88" s="171" t="s">
        <v>47</v>
      </c>
      <c r="O88" s="62"/>
      <c r="P88" s="158">
        <f t="shared" si="1"/>
        <v>0</v>
      </c>
      <c r="Q88" s="158">
        <v>0</v>
      </c>
      <c r="R88" s="158">
        <f t="shared" si="2"/>
        <v>0</v>
      </c>
      <c r="S88" s="158">
        <v>0</v>
      </c>
      <c r="T88" s="159">
        <f t="shared" si="3"/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0" t="s">
        <v>193</v>
      </c>
      <c r="AT88" s="160" t="s">
        <v>198</v>
      </c>
      <c r="AU88" s="160" t="s">
        <v>76</v>
      </c>
      <c r="AY88" s="15" t="s">
        <v>183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15" t="s">
        <v>84</v>
      </c>
      <c r="BK88" s="161">
        <f t="shared" si="9"/>
        <v>0</v>
      </c>
      <c r="BL88" s="15" t="s">
        <v>182</v>
      </c>
      <c r="BM88" s="160" t="s">
        <v>214</v>
      </c>
    </row>
    <row r="89" spans="1:65" s="2" customFormat="1" ht="24">
      <c r="A89" s="32"/>
      <c r="B89" s="33"/>
      <c r="C89" s="149" t="s">
        <v>197</v>
      </c>
      <c r="D89" s="149" t="s">
        <v>177</v>
      </c>
      <c r="E89" s="150" t="s">
        <v>294</v>
      </c>
      <c r="F89" s="151" t="s">
        <v>295</v>
      </c>
      <c r="G89" s="152" t="s">
        <v>222</v>
      </c>
      <c r="H89" s="153">
        <v>1</v>
      </c>
      <c r="I89" s="154"/>
      <c r="J89" s="155">
        <f t="shared" si="0"/>
        <v>0</v>
      </c>
      <c r="K89" s="151" t="s">
        <v>181</v>
      </c>
      <c r="L89" s="37"/>
      <c r="M89" s="156" t="s">
        <v>35</v>
      </c>
      <c r="N89" s="157" t="s">
        <v>47</v>
      </c>
      <c r="O89" s="62"/>
      <c r="P89" s="158">
        <f t="shared" si="1"/>
        <v>0</v>
      </c>
      <c r="Q89" s="158">
        <v>0</v>
      </c>
      <c r="R89" s="158">
        <f t="shared" si="2"/>
        <v>0</v>
      </c>
      <c r="S89" s="158">
        <v>0</v>
      </c>
      <c r="T89" s="159">
        <f t="shared" si="3"/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0" t="s">
        <v>182</v>
      </c>
      <c r="AT89" s="160" t="s">
        <v>177</v>
      </c>
      <c r="AU89" s="160" t="s">
        <v>76</v>
      </c>
      <c r="AY89" s="15" t="s">
        <v>183</v>
      </c>
      <c r="BE89" s="161">
        <f t="shared" si="4"/>
        <v>0</v>
      </c>
      <c r="BF89" s="161">
        <f t="shared" si="5"/>
        <v>0</v>
      </c>
      <c r="BG89" s="161">
        <f t="shared" si="6"/>
        <v>0</v>
      </c>
      <c r="BH89" s="161">
        <f t="shared" si="7"/>
        <v>0</v>
      </c>
      <c r="BI89" s="161">
        <f t="shared" si="8"/>
        <v>0</v>
      </c>
      <c r="BJ89" s="15" t="s">
        <v>84</v>
      </c>
      <c r="BK89" s="161">
        <f t="shared" si="9"/>
        <v>0</v>
      </c>
      <c r="BL89" s="15" t="s">
        <v>182</v>
      </c>
      <c r="BM89" s="160" t="s">
        <v>218</v>
      </c>
    </row>
    <row r="90" spans="1:65" s="2" customFormat="1" ht="33" customHeight="1">
      <c r="A90" s="32"/>
      <c r="B90" s="33"/>
      <c r="C90" s="149" t="s">
        <v>211</v>
      </c>
      <c r="D90" s="149" t="s">
        <v>177</v>
      </c>
      <c r="E90" s="150" t="s">
        <v>224</v>
      </c>
      <c r="F90" s="151" t="s">
        <v>225</v>
      </c>
      <c r="G90" s="152" t="s">
        <v>226</v>
      </c>
      <c r="H90" s="153">
        <v>0.17299999999999999</v>
      </c>
      <c r="I90" s="154"/>
      <c r="J90" s="155">
        <f t="shared" si="0"/>
        <v>0</v>
      </c>
      <c r="K90" s="151" t="s">
        <v>181</v>
      </c>
      <c r="L90" s="37"/>
      <c r="M90" s="156" t="s">
        <v>35</v>
      </c>
      <c r="N90" s="157" t="s">
        <v>47</v>
      </c>
      <c r="O90" s="62"/>
      <c r="P90" s="158">
        <f t="shared" si="1"/>
        <v>0</v>
      </c>
      <c r="Q90" s="158">
        <v>0</v>
      </c>
      <c r="R90" s="158">
        <f t="shared" si="2"/>
        <v>0</v>
      </c>
      <c r="S90" s="158">
        <v>0</v>
      </c>
      <c r="T90" s="159">
        <f t="shared" si="3"/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0" t="s">
        <v>182</v>
      </c>
      <c r="AT90" s="160" t="s">
        <v>177</v>
      </c>
      <c r="AU90" s="160" t="s">
        <v>76</v>
      </c>
      <c r="AY90" s="15" t="s">
        <v>183</v>
      </c>
      <c r="BE90" s="161">
        <f t="shared" si="4"/>
        <v>0</v>
      </c>
      <c r="BF90" s="161">
        <f t="shared" si="5"/>
        <v>0</v>
      </c>
      <c r="BG90" s="161">
        <f t="shared" si="6"/>
        <v>0</v>
      </c>
      <c r="BH90" s="161">
        <f t="shared" si="7"/>
        <v>0</v>
      </c>
      <c r="BI90" s="161">
        <f t="shared" si="8"/>
        <v>0</v>
      </c>
      <c r="BJ90" s="15" t="s">
        <v>84</v>
      </c>
      <c r="BK90" s="161">
        <f t="shared" si="9"/>
        <v>0</v>
      </c>
      <c r="BL90" s="15" t="s">
        <v>182</v>
      </c>
      <c r="BM90" s="160" t="s">
        <v>275</v>
      </c>
    </row>
    <row r="91" spans="1:65" s="2" customFormat="1" ht="19.5">
      <c r="A91" s="32"/>
      <c r="B91" s="33"/>
      <c r="C91" s="34"/>
      <c r="D91" s="172" t="s">
        <v>228</v>
      </c>
      <c r="E91" s="34"/>
      <c r="F91" s="173" t="s">
        <v>229</v>
      </c>
      <c r="G91" s="34"/>
      <c r="H91" s="34"/>
      <c r="I91" s="174"/>
      <c r="J91" s="34"/>
      <c r="K91" s="34"/>
      <c r="L91" s="37"/>
      <c r="M91" s="175"/>
      <c r="N91" s="176"/>
      <c r="O91" s="62"/>
      <c r="P91" s="62"/>
      <c r="Q91" s="62"/>
      <c r="R91" s="62"/>
      <c r="S91" s="62"/>
      <c r="T91" s="63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5" t="s">
        <v>228</v>
      </c>
      <c r="AU91" s="15" t="s">
        <v>76</v>
      </c>
    </row>
    <row r="92" spans="1:65" s="2" customFormat="1" ht="66.75" customHeight="1">
      <c r="A92" s="32"/>
      <c r="B92" s="33"/>
      <c r="C92" s="149" t="s">
        <v>201</v>
      </c>
      <c r="D92" s="149" t="s">
        <v>177</v>
      </c>
      <c r="E92" s="150" t="s">
        <v>230</v>
      </c>
      <c r="F92" s="151" t="s">
        <v>231</v>
      </c>
      <c r="G92" s="152" t="s">
        <v>189</v>
      </c>
      <c r="H92" s="153">
        <v>380.91500000000002</v>
      </c>
      <c r="I92" s="154"/>
      <c r="J92" s="155">
        <f>ROUND(I92*H92,2)</f>
        <v>0</v>
      </c>
      <c r="K92" s="151" t="s">
        <v>181</v>
      </c>
      <c r="L92" s="37"/>
      <c r="M92" s="156" t="s">
        <v>35</v>
      </c>
      <c r="N92" s="157" t="s">
        <v>47</v>
      </c>
      <c r="O92" s="62"/>
      <c r="P92" s="158">
        <f>O92*H92</f>
        <v>0</v>
      </c>
      <c r="Q92" s="158">
        <v>0</v>
      </c>
      <c r="R92" s="158">
        <f>Q92*H92</f>
        <v>0</v>
      </c>
      <c r="S92" s="158">
        <v>0</v>
      </c>
      <c r="T92" s="159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0" t="s">
        <v>182</v>
      </c>
      <c r="AT92" s="160" t="s">
        <v>177</v>
      </c>
      <c r="AU92" s="160" t="s">
        <v>76</v>
      </c>
      <c r="AY92" s="15" t="s">
        <v>183</v>
      </c>
      <c r="BE92" s="161">
        <f>IF(N92="základní",J92,0)</f>
        <v>0</v>
      </c>
      <c r="BF92" s="161">
        <f>IF(N92="snížená",J92,0)</f>
        <v>0</v>
      </c>
      <c r="BG92" s="161">
        <f>IF(N92="zákl. přenesená",J92,0)</f>
        <v>0</v>
      </c>
      <c r="BH92" s="161">
        <f>IF(N92="sníž. přenesená",J92,0)</f>
        <v>0</v>
      </c>
      <c r="BI92" s="161">
        <f>IF(N92="nulová",J92,0)</f>
        <v>0</v>
      </c>
      <c r="BJ92" s="15" t="s">
        <v>84</v>
      </c>
      <c r="BK92" s="161">
        <f>ROUND(I92*H92,2)</f>
        <v>0</v>
      </c>
      <c r="BL92" s="15" t="s">
        <v>182</v>
      </c>
      <c r="BM92" s="160" t="s">
        <v>227</v>
      </c>
    </row>
    <row r="93" spans="1:65" s="2" customFormat="1" ht="36">
      <c r="A93" s="32"/>
      <c r="B93" s="33"/>
      <c r="C93" s="149" t="s">
        <v>219</v>
      </c>
      <c r="D93" s="149" t="s">
        <v>177</v>
      </c>
      <c r="E93" s="150" t="s">
        <v>233</v>
      </c>
      <c r="F93" s="151" t="s">
        <v>234</v>
      </c>
      <c r="G93" s="152" t="s">
        <v>189</v>
      </c>
      <c r="H93" s="153">
        <v>25.971</v>
      </c>
      <c r="I93" s="154"/>
      <c r="J93" s="155">
        <f>ROUND(I93*H93,2)</f>
        <v>0</v>
      </c>
      <c r="K93" s="151" t="s">
        <v>181</v>
      </c>
      <c r="L93" s="37"/>
      <c r="M93" s="156" t="s">
        <v>35</v>
      </c>
      <c r="N93" s="157" t="s">
        <v>47</v>
      </c>
      <c r="O93" s="62"/>
      <c r="P93" s="158">
        <f>O93*H93</f>
        <v>0</v>
      </c>
      <c r="Q93" s="158">
        <v>0</v>
      </c>
      <c r="R93" s="158">
        <f>Q93*H93</f>
        <v>0</v>
      </c>
      <c r="S93" s="158">
        <v>0</v>
      </c>
      <c r="T93" s="159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0" t="s">
        <v>182</v>
      </c>
      <c r="AT93" s="160" t="s">
        <v>177</v>
      </c>
      <c r="AU93" s="160" t="s">
        <v>76</v>
      </c>
      <c r="AY93" s="15" t="s">
        <v>183</v>
      </c>
      <c r="BE93" s="161">
        <f>IF(N93="základní",J93,0)</f>
        <v>0</v>
      </c>
      <c r="BF93" s="161">
        <f>IF(N93="snížená",J93,0)</f>
        <v>0</v>
      </c>
      <c r="BG93" s="161">
        <f>IF(N93="zákl. přenesená",J93,0)</f>
        <v>0</v>
      </c>
      <c r="BH93" s="161">
        <f>IF(N93="sníž. přenesená",J93,0)</f>
        <v>0</v>
      </c>
      <c r="BI93" s="161">
        <f>IF(N93="nulová",J93,0)</f>
        <v>0</v>
      </c>
      <c r="BJ93" s="15" t="s">
        <v>84</v>
      </c>
      <c r="BK93" s="161">
        <f>ROUND(I93*H93,2)</f>
        <v>0</v>
      </c>
      <c r="BL93" s="15" t="s">
        <v>182</v>
      </c>
      <c r="BM93" s="160" t="s">
        <v>232</v>
      </c>
    </row>
    <row r="94" spans="1:65" s="2" customFormat="1" ht="16.5" customHeight="1">
      <c r="A94" s="32"/>
      <c r="B94" s="33"/>
      <c r="C94" s="162" t="s">
        <v>203</v>
      </c>
      <c r="D94" s="162" t="s">
        <v>198</v>
      </c>
      <c r="E94" s="163" t="s">
        <v>206</v>
      </c>
      <c r="F94" s="164" t="s">
        <v>207</v>
      </c>
      <c r="G94" s="165" t="s">
        <v>208</v>
      </c>
      <c r="H94" s="166">
        <v>651.01800000000003</v>
      </c>
      <c r="I94" s="167"/>
      <c r="J94" s="168">
        <f>ROUND(I94*H94,2)</f>
        <v>0</v>
      </c>
      <c r="K94" s="164" t="s">
        <v>181</v>
      </c>
      <c r="L94" s="169"/>
      <c r="M94" s="170" t="s">
        <v>35</v>
      </c>
      <c r="N94" s="171" t="s">
        <v>47</v>
      </c>
      <c r="O94" s="62"/>
      <c r="P94" s="158">
        <f>O94*H94</f>
        <v>0</v>
      </c>
      <c r="Q94" s="158">
        <v>1</v>
      </c>
      <c r="R94" s="158">
        <f>Q94*H94</f>
        <v>651.01800000000003</v>
      </c>
      <c r="S94" s="158">
        <v>0</v>
      </c>
      <c r="T94" s="159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0" t="s">
        <v>193</v>
      </c>
      <c r="AT94" s="160" t="s">
        <v>198</v>
      </c>
      <c r="AU94" s="160" t="s">
        <v>76</v>
      </c>
      <c r="AY94" s="15" t="s">
        <v>183</v>
      </c>
      <c r="BE94" s="161">
        <f>IF(N94="základní",J94,0)</f>
        <v>0</v>
      </c>
      <c r="BF94" s="161">
        <f>IF(N94="snížená",J94,0)</f>
        <v>0</v>
      </c>
      <c r="BG94" s="161">
        <f>IF(N94="zákl. přenesená",J94,0)</f>
        <v>0</v>
      </c>
      <c r="BH94" s="161">
        <f>IF(N94="sníž. přenesená",J94,0)</f>
        <v>0</v>
      </c>
      <c r="BI94" s="161">
        <f>IF(N94="nulová",J94,0)</f>
        <v>0</v>
      </c>
      <c r="BJ94" s="15" t="s">
        <v>84</v>
      </c>
      <c r="BK94" s="161">
        <f>ROUND(I94*H94,2)</f>
        <v>0</v>
      </c>
      <c r="BL94" s="15" t="s">
        <v>182</v>
      </c>
      <c r="BM94" s="160" t="s">
        <v>235</v>
      </c>
    </row>
    <row r="95" spans="1:65" s="2" customFormat="1" ht="44.25" customHeight="1">
      <c r="A95" s="32"/>
      <c r="B95" s="33"/>
      <c r="C95" s="149" t="s">
        <v>8</v>
      </c>
      <c r="D95" s="149" t="s">
        <v>177</v>
      </c>
      <c r="E95" s="150" t="s">
        <v>238</v>
      </c>
      <c r="F95" s="151" t="s">
        <v>239</v>
      </c>
      <c r="G95" s="152" t="s">
        <v>226</v>
      </c>
      <c r="H95" s="153">
        <v>0.17299999999999999</v>
      </c>
      <c r="I95" s="154"/>
      <c r="J95" s="155">
        <f>ROUND(I95*H95,2)</f>
        <v>0</v>
      </c>
      <c r="K95" s="151" t="s">
        <v>181</v>
      </c>
      <c r="L95" s="37"/>
      <c r="M95" s="156" t="s">
        <v>35</v>
      </c>
      <c r="N95" s="157" t="s">
        <v>47</v>
      </c>
      <c r="O95" s="62"/>
      <c r="P95" s="158">
        <f>O95*H95</f>
        <v>0</v>
      </c>
      <c r="Q95" s="158">
        <v>0</v>
      </c>
      <c r="R95" s="158">
        <f>Q95*H95</f>
        <v>0</v>
      </c>
      <c r="S95" s="158">
        <v>0</v>
      </c>
      <c r="T95" s="159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0" t="s">
        <v>182</v>
      </c>
      <c r="AT95" s="160" t="s">
        <v>177</v>
      </c>
      <c r="AU95" s="160" t="s">
        <v>76</v>
      </c>
      <c r="AY95" s="15" t="s">
        <v>183</v>
      </c>
      <c r="BE95" s="161">
        <f>IF(N95="základní",J95,0)</f>
        <v>0</v>
      </c>
      <c r="BF95" s="161">
        <f>IF(N95="snížená",J95,0)</f>
        <v>0</v>
      </c>
      <c r="BG95" s="161">
        <f>IF(N95="zákl. přenesená",J95,0)</f>
        <v>0</v>
      </c>
      <c r="BH95" s="161">
        <f>IF(N95="sníž. přenesená",J95,0)</f>
        <v>0</v>
      </c>
      <c r="BI95" s="161">
        <f>IF(N95="nulová",J95,0)</f>
        <v>0</v>
      </c>
      <c r="BJ95" s="15" t="s">
        <v>84</v>
      </c>
      <c r="BK95" s="161">
        <f>ROUND(I95*H95,2)</f>
        <v>0</v>
      </c>
      <c r="BL95" s="15" t="s">
        <v>182</v>
      </c>
      <c r="BM95" s="160" t="s">
        <v>285</v>
      </c>
    </row>
    <row r="96" spans="1:65" s="2" customFormat="1" ht="55.5" customHeight="1">
      <c r="A96" s="32"/>
      <c r="B96" s="33"/>
      <c r="C96" s="149" t="s">
        <v>204</v>
      </c>
      <c r="D96" s="149" t="s">
        <v>177</v>
      </c>
      <c r="E96" s="150" t="s">
        <v>296</v>
      </c>
      <c r="F96" s="151" t="s">
        <v>297</v>
      </c>
      <c r="G96" s="152" t="s">
        <v>222</v>
      </c>
      <c r="H96" s="153">
        <v>289</v>
      </c>
      <c r="I96" s="154"/>
      <c r="J96" s="155">
        <f>ROUND(I96*H96,2)</f>
        <v>0</v>
      </c>
      <c r="K96" s="151" t="s">
        <v>181</v>
      </c>
      <c r="L96" s="37"/>
      <c r="M96" s="156" t="s">
        <v>35</v>
      </c>
      <c r="N96" s="157" t="s">
        <v>47</v>
      </c>
      <c r="O96" s="62"/>
      <c r="P96" s="158">
        <f>O96*H96</f>
        <v>0</v>
      </c>
      <c r="Q96" s="158">
        <v>0</v>
      </c>
      <c r="R96" s="158">
        <f>Q96*H96</f>
        <v>0</v>
      </c>
      <c r="S96" s="158">
        <v>0</v>
      </c>
      <c r="T96" s="159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60" t="s">
        <v>182</v>
      </c>
      <c r="AT96" s="160" t="s">
        <v>177</v>
      </c>
      <c r="AU96" s="160" t="s">
        <v>76</v>
      </c>
      <c r="AY96" s="15" t="s">
        <v>183</v>
      </c>
      <c r="BE96" s="161">
        <f>IF(N96="základní",J96,0)</f>
        <v>0</v>
      </c>
      <c r="BF96" s="161">
        <f>IF(N96="snížená",J96,0)</f>
        <v>0</v>
      </c>
      <c r="BG96" s="161">
        <f>IF(N96="zákl. přenesená",J96,0)</f>
        <v>0</v>
      </c>
      <c r="BH96" s="161">
        <f>IF(N96="sníž. přenesená",J96,0)</f>
        <v>0</v>
      </c>
      <c r="BI96" s="161">
        <f>IF(N96="nulová",J96,0)</f>
        <v>0</v>
      </c>
      <c r="BJ96" s="15" t="s">
        <v>84</v>
      </c>
      <c r="BK96" s="161">
        <f>ROUND(I96*H96,2)</f>
        <v>0</v>
      </c>
      <c r="BL96" s="15" t="s">
        <v>182</v>
      </c>
      <c r="BM96" s="160" t="s">
        <v>240</v>
      </c>
    </row>
    <row r="97" spans="1:65" s="2" customFormat="1" ht="19.5">
      <c r="A97" s="32"/>
      <c r="B97" s="33"/>
      <c r="C97" s="34"/>
      <c r="D97" s="172" t="s">
        <v>228</v>
      </c>
      <c r="E97" s="34"/>
      <c r="F97" s="173" t="s">
        <v>298</v>
      </c>
      <c r="G97" s="34"/>
      <c r="H97" s="34"/>
      <c r="I97" s="174"/>
      <c r="J97" s="34"/>
      <c r="K97" s="34"/>
      <c r="L97" s="37"/>
      <c r="M97" s="175"/>
      <c r="N97" s="176"/>
      <c r="O97" s="62"/>
      <c r="P97" s="62"/>
      <c r="Q97" s="62"/>
      <c r="R97" s="62"/>
      <c r="S97" s="62"/>
      <c r="T97" s="63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5" t="s">
        <v>228</v>
      </c>
      <c r="AU97" s="15" t="s">
        <v>76</v>
      </c>
    </row>
    <row r="98" spans="1:65" s="2" customFormat="1" ht="66.75" customHeight="1">
      <c r="A98" s="32"/>
      <c r="B98" s="33"/>
      <c r="C98" s="149" t="s">
        <v>236</v>
      </c>
      <c r="D98" s="149" t="s">
        <v>177</v>
      </c>
      <c r="E98" s="150" t="s">
        <v>242</v>
      </c>
      <c r="F98" s="151" t="s">
        <v>243</v>
      </c>
      <c r="G98" s="152" t="s">
        <v>226</v>
      </c>
      <c r="H98" s="153">
        <v>0.17299999999999999</v>
      </c>
      <c r="I98" s="154"/>
      <c r="J98" s="155">
        <f>ROUND(I98*H98,2)</f>
        <v>0</v>
      </c>
      <c r="K98" s="151" t="s">
        <v>181</v>
      </c>
      <c r="L98" s="37"/>
      <c r="M98" s="156" t="s">
        <v>35</v>
      </c>
      <c r="N98" s="157" t="s">
        <v>47</v>
      </c>
      <c r="O98" s="62"/>
      <c r="P98" s="158">
        <f>O98*H98</f>
        <v>0</v>
      </c>
      <c r="Q98" s="158">
        <v>0</v>
      </c>
      <c r="R98" s="158">
        <f>Q98*H98</f>
        <v>0</v>
      </c>
      <c r="S98" s="158">
        <v>0</v>
      </c>
      <c r="T98" s="159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60" t="s">
        <v>182</v>
      </c>
      <c r="AT98" s="160" t="s">
        <v>177</v>
      </c>
      <c r="AU98" s="160" t="s">
        <v>76</v>
      </c>
      <c r="AY98" s="15" t="s">
        <v>183</v>
      </c>
      <c r="BE98" s="161">
        <f>IF(N98="základní",J98,0)</f>
        <v>0</v>
      </c>
      <c r="BF98" s="161">
        <f>IF(N98="snížená",J98,0)</f>
        <v>0</v>
      </c>
      <c r="BG98" s="161">
        <f>IF(N98="zákl. přenesená",J98,0)</f>
        <v>0</v>
      </c>
      <c r="BH98" s="161">
        <f>IF(N98="sníž. přenesená",J98,0)</f>
        <v>0</v>
      </c>
      <c r="BI98" s="161">
        <f>IF(N98="nulová",J98,0)</f>
        <v>0</v>
      </c>
      <c r="BJ98" s="15" t="s">
        <v>84</v>
      </c>
      <c r="BK98" s="161">
        <f>ROUND(I98*H98,2)</f>
        <v>0</v>
      </c>
      <c r="BL98" s="15" t="s">
        <v>182</v>
      </c>
      <c r="BM98" s="160" t="s">
        <v>244</v>
      </c>
    </row>
    <row r="99" spans="1:65" s="2" customFormat="1" ht="19.5">
      <c r="A99" s="32"/>
      <c r="B99" s="33"/>
      <c r="C99" s="34"/>
      <c r="D99" s="172" t="s">
        <v>228</v>
      </c>
      <c r="E99" s="34"/>
      <c r="F99" s="173" t="s">
        <v>229</v>
      </c>
      <c r="G99" s="34"/>
      <c r="H99" s="34"/>
      <c r="I99" s="174"/>
      <c r="J99" s="34"/>
      <c r="K99" s="34"/>
      <c r="L99" s="37"/>
      <c r="M99" s="175"/>
      <c r="N99" s="176"/>
      <c r="O99" s="62"/>
      <c r="P99" s="62"/>
      <c r="Q99" s="62"/>
      <c r="R99" s="62"/>
      <c r="S99" s="62"/>
      <c r="T99" s="63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5" t="s">
        <v>228</v>
      </c>
      <c r="AU99" s="15" t="s">
        <v>76</v>
      </c>
    </row>
    <row r="100" spans="1:65" s="2" customFormat="1" ht="60">
      <c r="A100" s="32"/>
      <c r="B100" s="33"/>
      <c r="C100" s="149" t="s">
        <v>209</v>
      </c>
      <c r="D100" s="149" t="s">
        <v>177</v>
      </c>
      <c r="E100" s="150" t="s">
        <v>245</v>
      </c>
      <c r="F100" s="151" t="s">
        <v>246</v>
      </c>
      <c r="G100" s="152" t="s">
        <v>226</v>
      </c>
      <c r="H100" s="153">
        <v>0.34599999999999997</v>
      </c>
      <c r="I100" s="154"/>
      <c r="J100" s="155">
        <f>ROUND(I100*H100,2)</f>
        <v>0</v>
      </c>
      <c r="K100" s="151" t="s">
        <v>181</v>
      </c>
      <c r="L100" s="37"/>
      <c r="M100" s="156" t="s">
        <v>35</v>
      </c>
      <c r="N100" s="157" t="s">
        <v>47</v>
      </c>
      <c r="O100" s="62"/>
      <c r="P100" s="158">
        <f>O100*H100</f>
        <v>0</v>
      </c>
      <c r="Q100" s="158">
        <v>0</v>
      </c>
      <c r="R100" s="158">
        <f>Q100*H100</f>
        <v>0</v>
      </c>
      <c r="S100" s="158">
        <v>0</v>
      </c>
      <c r="T100" s="159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60" t="s">
        <v>182</v>
      </c>
      <c r="AT100" s="160" t="s">
        <v>177</v>
      </c>
      <c r="AU100" s="160" t="s">
        <v>76</v>
      </c>
      <c r="AY100" s="15" t="s">
        <v>183</v>
      </c>
      <c r="BE100" s="161">
        <f>IF(N100="základní",J100,0)</f>
        <v>0</v>
      </c>
      <c r="BF100" s="161">
        <f>IF(N100="snížená",J100,0)</f>
        <v>0</v>
      </c>
      <c r="BG100" s="161">
        <f>IF(N100="zákl. přenesená",J100,0)</f>
        <v>0</v>
      </c>
      <c r="BH100" s="161">
        <f>IF(N100="sníž. přenesená",J100,0)</f>
        <v>0</v>
      </c>
      <c r="BI100" s="161">
        <f>IF(N100="nulová",J100,0)</f>
        <v>0</v>
      </c>
      <c r="BJ100" s="15" t="s">
        <v>84</v>
      </c>
      <c r="BK100" s="161">
        <f>ROUND(I100*H100,2)</f>
        <v>0</v>
      </c>
      <c r="BL100" s="15" t="s">
        <v>182</v>
      </c>
      <c r="BM100" s="160" t="s">
        <v>247</v>
      </c>
    </row>
    <row r="101" spans="1:65" s="2" customFormat="1" ht="19.5">
      <c r="A101" s="32"/>
      <c r="B101" s="33"/>
      <c r="C101" s="34"/>
      <c r="D101" s="172" t="s">
        <v>228</v>
      </c>
      <c r="E101" s="34"/>
      <c r="F101" s="173" t="s">
        <v>229</v>
      </c>
      <c r="G101" s="34"/>
      <c r="H101" s="34"/>
      <c r="I101" s="174"/>
      <c r="J101" s="34"/>
      <c r="K101" s="34"/>
      <c r="L101" s="37"/>
      <c r="M101" s="175"/>
      <c r="N101" s="176"/>
      <c r="O101" s="62"/>
      <c r="P101" s="62"/>
      <c r="Q101" s="62"/>
      <c r="R101" s="62"/>
      <c r="S101" s="62"/>
      <c r="T101" s="63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5" t="s">
        <v>228</v>
      </c>
      <c r="AU101" s="15" t="s">
        <v>76</v>
      </c>
    </row>
    <row r="102" spans="1:65" s="2" customFormat="1" ht="55.5" customHeight="1">
      <c r="A102" s="32"/>
      <c r="B102" s="33"/>
      <c r="C102" s="149" t="s">
        <v>241</v>
      </c>
      <c r="D102" s="149" t="s">
        <v>177</v>
      </c>
      <c r="E102" s="150" t="s">
        <v>248</v>
      </c>
      <c r="F102" s="151" t="s">
        <v>249</v>
      </c>
      <c r="G102" s="152" t="s">
        <v>250</v>
      </c>
      <c r="H102" s="153">
        <v>2</v>
      </c>
      <c r="I102" s="154"/>
      <c r="J102" s="155">
        <f>ROUND(I102*H102,2)</f>
        <v>0</v>
      </c>
      <c r="K102" s="151" t="s">
        <v>181</v>
      </c>
      <c r="L102" s="37"/>
      <c r="M102" s="156" t="s">
        <v>35</v>
      </c>
      <c r="N102" s="157" t="s">
        <v>47</v>
      </c>
      <c r="O102" s="62"/>
      <c r="P102" s="158">
        <f>O102*H102</f>
        <v>0</v>
      </c>
      <c r="Q102" s="158">
        <v>0</v>
      </c>
      <c r="R102" s="158">
        <f>Q102*H102</f>
        <v>0</v>
      </c>
      <c r="S102" s="158">
        <v>0</v>
      </c>
      <c r="T102" s="159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60" t="s">
        <v>182</v>
      </c>
      <c r="AT102" s="160" t="s">
        <v>177</v>
      </c>
      <c r="AU102" s="160" t="s">
        <v>76</v>
      </c>
      <c r="AY102" s="15" t="s">
        <v>183</v>
      </c>
      <c r="BE102" s="161">
        <f>IF(N102="základní",J102,0)</f>
        <v>0</v>
      </c>
      <c r="BF102" s="161">
        <f>IF(N102="snížená",J102,0)</f>
        <v>0</v>
      </c>
      <c r="BG102" s="161">
        <f>IF(N102="zákl. přenesená",J102,0)</f>
        <v>0</v>
      </c>
      <c r="BH102" s="161">
        <f>IF(N102="sníž. přenesená",J102,0)</f>
        <v>0</v>
      </c>
      <c r="BI102" s="161">
        <f>IF(N102="nulová",J102,0)</f>
        <v>0</v>
      </c>
      <c r="BJ102" s="15" t="s">
        <v>84</v>
      </c>
      <c r="BK102" s="161">
        <f>ROUND(I102*H102,2)</f>
        <v>0</v>
      </c>
      <c r="BL102" s="15" t="s">
        <v>182</v>
      </c>
      <c r="BM102" s="160" t="s">
        <v>251</v>
      </c>
    </row>
    <row r="103" spans="1:65" s="2" customFormat="1" ht="48">
      <c r="A103" s="32"/>
      <c r="B103" s="33"/>
      <c r="C103" s="149" t="s">
        <v>210</v>
      </c>
      <c r="D103" s="149" t="s">
        <v>177</v>
      </c>
      <c r="E103" s="150" t="s">
        <v>252</v>
      </c>
      <c r="F103" s="151" t="s">
        <v>253</v>
      </c>
      <c r="G103" s="152" t="s">
        <v>250</v>
      </c>
      <c r="H103" s="153">
        <v>2</v>
      </c>
      <c r="I103" s="154"/>
      <c r="J103" s="155">
        <f>ROUND(I103*H103,2)</f>
        <v>0</v>
      </c>
      <c r="K103" s="151" t="s">
        <v>181</v>
      </c>
      <c r="L103" s="37"/>
      <c r="M103" s="156" t="s">
        <v>35</v>
      </c>
      <c r="N103" s="157" t="s">
        <v>47</v>
      </c>
      <c r="O103" s="62"/>
      <c r="P103" s="158">
        <f>O103*H103</f>
        <v>0</v>
      </c>
      <c r="Q103" s="158">
        <v>0</v>
      </c>
      <c r="R103" s="158">
        <f>Q103*H103</f>
        <v>0</v>
      </c>
      <c r="S103" s="158">
        <v>0</v>
      </c>
      <c r="T103" s="159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60" t="s">
        <v>182</v>
      </c>
      <c r="AT103" s="160" t="s">
        <v>177</v>
      </c>
      <c r="AU103" s="160" t="s">
        <v>76</v>
      </c>
      <c r="AY103" s="15" t="s">
        <v>183</v>
      </c>
      <c r="BE103" s="161">
        <f>IF(N103="základní",J103,0)</f>
        <v>0</v>
      </c>
      <c r="BF103" s="161">
        <f>IF(N103="snížená",J103,0)</f>
        <v>0</v>
      </c>
      <c r="BG103" s="161">
        <f>IF(N103="zákl. přenesená",J103,0)</f>
        <v>0</v>
      </c>
      <c r="BH103" s="161">
        <f>IF(N103="sníž. přenesená",J103,0)</f>
        <v>0</v>
      </c>
      <c r="BI103" s="161">
        <f>IF(N103="nulová",J103,0)</f>
        <v>0</v>
      </c>
      <c r="BJ103" s="15" t="s">
        <v>84</v>
      </c>
      <c r="BK103" s="161">
        <f>ROUND(I103*H103,2)</f>
        <v>0</v>
      </c>
      <c r="BL103" s="15" t="s">
        <v>182</v>
      </c>
      <c r="BM103" s="160" t="s">
        <v>254</v>
      </c>
    </row>
    <row r="104" spans="1:65" s="2" customFormat="1" ht="66.75" customHeight="1">
      <c r="A104" s="32"/>
      <c r="B104" s="33"/>
      <c r="C104" s="149" t="s">
        <v>7</v>
      </c>
      <c r="D104" s="149" t="s">
        <v>177</v>
      </c>
      <c r="E104" s="150" t="s">
        <v>256</v>
      </c>
      <c r="F104" s="151" t="s">
        <v>257</v>
      </c>
      <c r="G104" s="152" t="s">
        <v>250</v>
      </c>
      <c r="H104" s="153">
        <v>10</v>
      </c>
      <c r="I104" s="154"/>
      <c r="J104" s="155">
        <f>ROUND(I104*H104,2)</f>
        <v>0</v>
      </c>
      <c r="K104" s="151" t="s">
        <v>181</v>
      </c>
      <c r="L104" s="37"/>
      <c r="M104" s="156" t="s">
        <v>35</v>
      </c>
      <c r="N104" s="157" t="s">
        <v>47</v>
      </c>
      <c r="O104" s="62"/>
      <c r="P104" s="158">
        <f>O104*H104</f>
        <v>0</v>
      </c>
      <c r="Q104" s="158">
        <v>0</v>
      </c>
      <c r="R104" s="158">
        <f>Q104*H104</f>
        <v>0</v>
      </c>
      <c r="S104" s="158">
        <v>0</v>
      </c>
      <c r="T104" s="159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60" t="s">
        <v>182</v>
      </c>
      <c r="AT104" s="160" t="s">
        <v>177</v>
      </c>
      <c r="AU104" s="160" t="s">
        <v>76</v>
      </c>
      <c r="AY104" s="15" t="s">
        <v>183</v>
      </c>
      <c r="BE104" s="161">
        <f>IF(N104="základní",J104,0)</f>
        <v>0</v>
      </c>
      <c r="BF104" s="161">
        <f>IF(N104="snížená",J104,0)</f>
        <v>0</v>
      </c>
      <c r="BG104" s="161">
        <f>IF(N104="zákl. přenesená",J104,0)</f>
        <v>0</v>
      </c>
      <c r="BH104" s="161">
        <f>IF(N104="sníž. přenesená",J104,0)</f>
        <v>0</v>
      </c>
      <c r="BI104" s="161">
        <f>IF(N104="nulová",J104,0)</f>
        <v>0</v>
      </c>
      <c r="BJ104" s="15" t="s">
        <v>84</v>
      </c>
      <c r="BK104" s="161">
        <f>ROUND(I104*H104,2)</f>
        <v>0</v>
      </c>
      <c r="BL104" s="15" t="s">
        <v>182</v>
      </c>
      <c r="BM104" s="160" t="s">
        <v>258</v>
      </c>
    </row>
    <row r="105" spans="1:65" s="2" customFormat="1" ht="48">
      <c r="A105" s="32"/>
      <c r="B105" s="33"/>
      <c r="C105" s="149" t="s">
        <v>214</v>
      </c>
      <c r="D105" s="149" t="s">
        <v>177</v>
      </c>
      <c r="E105" s="150" t="s">
        <v>259</v>
      </c>
      <c r="F105" s="151" t="s">
        <v>260</v>
      </c>
      <c r="G105" s="152" t="s">
        <v>217</v>
      </c>
      <c r="H105" s="153">
        <v>346.286</v>
      </c>
      <c r="I105" s="154"/>
      <c r="J105" s="155">
        <f>ROUND(I105*H105,2)</f>
        <v>0</v>
      </c>
      <c r="K105" s="151" t="s">
        <v>181</v>
      </c>
      <c r="L105" s="37"/>
      <c r="M105" s="156" t="s">
        <v>35</v>
      </c>
      <c r="N105" s="157" t="s">
        <v>47</v>
      </c>
      <c r="O105" s="62"/>
      <c r="P105" s="158">
        <f>O105*H105</f>
        <v>0</v>
      </c>
      <c r="Q105" s="158">
        <v>0</v>
      </c>
      <c r="R105" s="158">
        <f>Q105*H105</f>
        <v>0</v>
      </c>
      <c r="S105" s="158">
        <v>0</v>
      </c>
      <c r="T105" s="159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60" t="s">
        <v>182</v>
      </c>
      <c r="AT105" s="160" t="s">
        <v>177</v>
      </c>
      <c r="AU105" s="160" t="s">
        <v>76</v>
      </c>
      <c r="AY105" s="15" t="s">
        <v>183</v>
      </c>
      <c r="BE105" s="161">
        <f>IF(N105="základní",J105,0)</f>
        <v>0</v>
      </c>
      <c r="BF105" s="161">
        <f>IF(N105="snížená",J105,0)</f>
        <v>0</v>
      </c>
      <c r="BG105" s="161">
        <f>IF(N105="zákl. přenesená",J105,0)</f>
        <v>0</v>
      </c>
      <c r="BH105" s="161">
        <f>IF(N105="sníž. přenesená",J105,0)</f>
        <v>0</v>
      </c>
      <c r="BI105" s="161">
        <f>IF(N105="nulová",J105,0)</f>
        <v>0</v>
      </c>
      <c r="BJ105" s="15" t="s">
        <v>84</v>
      </c>
      <c r="BK105" s="161">
        <f>ROUND(I105*H105,2)</f>
        <v>0</v>
      </c>
      <c r="BL105" s="15" t="s">
        <v>182</v>
      </c>
      <c r="BM105" s="160" t="s">
        <v>261</v>
      </c>
    </row>
    <row r="106" spans="1:65" s="2" customFormat="1" ht="19.5">
      <c r="A106" s="32"/>
      <c r="B106" s="33"/>
      <c r="C106" s="34"/>
      <c r="D106" s="172" t="s">
        <v>228</v>
      </c>
      <c r="E106" s="34"/>
      <c r="F106" s="173" t="s">
        <v>262</v>
      </c>
      <c r="G106" s="34"/>
      <c r="H106" s="34"/>
      <c r="I106" s="174"/>
      <c r="J106" s="34"/>
      <c r="K106" s="34"/>
      <c r="L106" s="37"/>
      <c r="M106" s="175"/>
      <c r="N106" s="176"/>
      <c r="O106" s="62"/>
      <c r="P106" s="62"/>
      <c r="Q106" s="62"/>
      <c r="R106" s="62"/>
      <c r="S106" s="62"/>
      <c r="T106" s="63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5" t="s">
        <v>228</v>
      </c>
      <c r="AU106" s="15" t="s">
        <v>76</v>
      </c>
    </row>
    <row r="107" spans="1:65" s="2" customFormat="1" ht="48">
      <c r="A107" s="32"/>
      <c r="B107" s="33"/>
      <c r="C107" s="149" t="s">
        <v>255</v>
      </c>
      <c r="D107" s="149" t="s">
        <v>177</v>
      </c>
      <c r="E107" s="150" t="s">
        <v>264</v>
      </c>
      <c r="F107" s="151" t="s">
        <v>265</v>
      </c>
      <c r="G107" s="152" t="s">
        <v>217</v>
      </c>
      <c r="H107" s="153">
        <v>346.286</v>
      </c>
      <c r="I107" s="154"/>
      <c r="J107" s="155">
        <f>ROUND(I107*H107,2)</f>
        <v>0</v>
      </c>
      <c r="K107" s="151" t="s">
        <v>181</v>
      </c>
      <c r="L107" s="37"/>
      <c r="M107" s="156" t="s">
        <v>35</v>
      </c>
      <c r="N107" s="157" t="s">
        <v>47</v>
      </c>
      <c r="O107" s="62"/>
      <c r="P107" s="158">
        <f>O107*H107</f>
        <v>0</v>
      </c>
      <c r="Q107" s="158">
        <v>0</v>
      </c>
      <c r="R107" s="158">
        <f>Q107*H107</f>
        <v>0</v>
      </c>
      <c r="S107" s="158">
        <v>0</v>
      </c>
      <c r="T107" s="159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60" t="s">
        <v>182</v>
      </c>
      <c r="AT107" s="160" t="s">
        <v>177</v>
      </c>
      <c r="AU107" s="160" t="s">
        <v>76</v>
      </c>
      <c r="AY107" s="15" t="s">
        <v>183</v>
      </c>
      <c r="BE107" s="161">
        <f>IF(N107="základní",J107,0)</f>
        <v>0</v>
      </c>
      <c r="BF107" s="161">
        <f>IF(N107="snížená",J107,0)</f>
        <v>0</v>
      </c>
      <c r="BG107" s="161">
        <f>IF(N107="zákl. přenesená",J107,0)</f>
        <v>0</v>
      </c>
      <c r="BH107" s="161">
        <f>IF(N107="sníž. přenesená",J107,0)</f>
        <v>0</v>
      </c>
      <c r="BI107" s="161">
        <f>IF(N107="nulová",J107,0)</f>
        <v>0</v>
      </c>
      <c r="BJ107" s="15" t="s">
        <v>84</v>
      </c>
      <c r="BK107" s="161">
        <f>ROUND(I107*H107,2)</f>
        <v>0</v>
      </c>
      <c r="BL107" s="15" t="s">
        <v>182</v>
      </c>
      <c r="BM107" s="160" t="s">
        <v>266</v>
      </c>
    </row>
    <row r="108" spans="1:65" s="2" customFormat="1" ht="19.5">
      <c r="A108" s="32"/>
      <c r="B108" s="33"/>
      <c r="C108" s="34"/>
      <c r="D108" s="172" t="s">
        <v>228</v>
      </c>
      <c r="E108" s="34"/>
      <c r="F108" s="173" t="s">
        <v>262</v>
      </c>
      <c r="G108" s="34"/>
      <c r="H108" s="34"/>
      <c r="I108" s="174"/>
      <c r="J108" s="34"/>
      <c r="K108" s="34"/>
      <c r="L108" s="37"/>
      <c r="M108" s="175"/>
      <c r="N108" s="176"/>
      <c r="O108" s="62"/>
      <c r="P108" s="62"/>
      <c r="Q108" s="62"/>
      <c r="R108" s="62"/>
      <c r="S108" s="62"/>
      <c r="T108" s="63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5" t="s">
        <v>228</v>
      </c>
      <c r="AU108" s="15" t="s">
        <v>76</v>
      </c>
    </row>
    <row r="109" spans="1:65" s="2" customFormat="1" ht="60">
      <c r="A109" s="32"/>
      <c r="B109" s="33"/>
      <c r="C109" s="149" t="s">
        <v>218</v>
      </c>
      <c r="D109" s="149" t="s">
        <v>177</v>
      </c>
      <c r="E109" s="150" t="s">
        <v>267</v>
      </c>
      <c r="F109" s="151" t="s">
        <v>268</v>
      </c>
      <c r="G109" s="152" t="s">
        <v>208</v>
      </c>
      <c r="H109" s="153">
        <v>674.37300000000005</v>
      </c>
      <c r="I109" s="154"/>
      <c r="J109" s="155">
        <f>ROUND(I109*H109,2)</f>
        <v>0</v>
      </c>
      <c r="K109" s="151" t="s">
        <v>181</v>
      </c>
      <c r="L109" s="37"/>
      <c r="M109" s="156" t="s">
        <v>35</v>
      </c>
      <c r="N109" s="157" t="s">
        <v>47</v>
      </c>
      <c r="O109" s="62"/>
      <c r="P109" s="158">
        <f>O109*H109</f>
        <v>0</v>
      </c>
      <c r="Q109" s="158">
        <v>0</v>
      </c>
      <c r="R109" s="158">
        <f>Q109*H109</f>
        <v>0</v>
      </c>
      <c r="S109" s="158">
        <v>0</v>
      </c>
      <c r="T109" s="159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60" t="s">
        <v>182</v>
      </c>
      <c r="AT109" s="160" t="s">
        <v>177</v>
      </c>
      <c r="AU109" s="160" t="s">
        <v>76</v>
      </c>
      <c r="AY109" s="15" t="s">
        <v>183</v>
      </c>
      <c r="BE109" s="161">
        <f>IF(N109="základní",J109,0)</f>
        <v>0</v>
      </c>
      <c r="BF109" s="161">
        <f>IF(N109="snížená",J109,0)</f>
        <v>0</v>
      </c>
      <c r="BG109" s="161">
        <f>IF(N109="zákl. přenesená",J109,0)</f>
        <v>0</v>
      </c>
      <c r="BH109" s="161">
        <f>IF(N109="sníž. přenesená",J109,0)</f>
        <v>0</v>
      </c>
      <c r="BI109" s="161">
        <f>IF(N109="nulová",J109,0)</f>
        <v>0</v>
      </c>
      <c r="BJ109" s="15" t="s">
        <v>84</v>
      </c>
      <c r="BK109" s="161">
        <f>ROUND(I109*H109,2)</f>
        <v>0</v>
      </c>
      <c r="BL109" s="15" t="s">
        <v>182</v>
      </c>
      <c r="BM109" s="160" t="s">
        <v>269</v>
      </c>
    </row>
    <row r="110" spans="1:65" s="2" customFormat="1" ht="19.5">
      <c r="A110" s="32"/>
      <c r="B110" s="33"/>
      <c r="C110" s="34"/>
      <c r="D110" s="172" t="s">
        <v>228</v>
      </c>
      <c r="E110" s="34"/>
      <c r="F110" s="173" t="s">
        <v>270</v>
      </c>
      <c r="G110" s="34"/>
      <c r="H110" s="34"/>
      <c r="I110" s="174"/>
      <c r="J110" s="34"/>
      <c r="K110" s="34"/>
      <c r="L110" s="37"/>
      <c r="M110" s="175"/>
      <c r="N110" s="176"/>
      <c r="O110" s="62"/>
      <c r="P110" s="62"/>
      <c r="Q110" s="62"/>
      <c r="R110" s="62"/>
      <c r="S110" s="62"/>
      <c r="T110" s="63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5" t="s">
        <v>228</v>
      </c>
      <c r="AU110" s="15" t="s">
        <v>76</v>
      </c>
    </row>
    <row r="111" spans="1:65" s="2" customFormat="1" ht="60">
      <c r="A111" s="32"/>
      <c r="B111" s="33"/>
      <c r="C111" s="149" t="s">
        <v>263</v>
      </c>
      <c r="D111" s="149" t="s">
        <v>177</v>
      </c>
      <c r="E111" s="150" t="s">
        <v>267</v>
      </c>
      <c r="F111" s="151" t="s">
        <v>268</v>
      </c>
      <c r="G111" s="152" t="s">
        <v>208</v>
      </c>
      <c r="H111" s="153">
        <v>692.572</v>
      </c>
      <c r="I111" s="154"/>
      <c r="J111" s="155">
        <f>ROUND(I111*H111,2)</f>
        <v>0</v>
      </c>
      <c r="K111" s="151" t="s">
        <v>181</v>
      </c>
      <c r="L111" s="37"/>
      <c r="M111" s="156" t="s">
        <v>35</v>
      </c>
      <c r="N111" s="157" t="s">
        <v>47</v>
      </c>
      <c r="O111" s="62"/>
      <c r="P111" s="158">
        <f>O111*H111</f>
        <v>0</v>
      </c>
      <c r="Q111" s="158">
        <v>0</v>
      </c>
      <c r="R111" s="158">
        <f>Q111*H111</f>
        <v>0</v>
      </c>
      <c r="S111" s="158">
        <v>0</v>
      </c>
      <c r="T111" s="159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60" t="s">
        <v>182</v>
      </c>
      <c r="AT111" s="160" t="s">
        <v>177</v>
      </c>
      <c r="AU111" s="160" t="s">
        <v>76</v>
      </c>
      <c r="AY111" s="15" t="s">
        <v>183</v>
      </c>
      <c r="BE111" s="161">
        <f>IF(N111="základní",J111,0)</f>
        <v>0</v>
      </c>
      <c r="BF111" s="161">
        <f>IF(N111="snížená",J111,0)</f>
        <v>0</v>
      </c>
      <c r="BG111" s="161">
        <f>IF(N111="zákl. přenesená",J111,0)</f>
        <v>0</v>
      </c>
      <c r="BH111" s="161">
        <f>IF(N111="sníž. přenesená",J111,0)</f>
        <v>0</v>
      </c>
      <c r="BI111" s="161">
        <f>IF(N111="nulová",J111,0)</f>
        <v>0</v>
      </c>
      <c r="BJ111" s="15" t="s">
        <v>84</v>
      </c>
      <c r="BK111" s="161">
        <f>ROUND(I111*H111,2)</f>
        <v>0</v>
      </c>
      <c r="BL111" s="15" t="s">
        <v>182</v>
      </c>
      <c r="BM111" s="160" t="s">
        <v>274</v>
      </c>
    </row>
    <row r="112" spans="1:65" s="2" customFormat="1" ht="19.5">
      <c r="A112" s="32"/>
      <c r="B112" s="33"/>
      <c r="C112" s="34"/>
      <c r="D112" s="172" t="s">
        <v>228</v>
      </c>
      <c r="E112" s="34"/>
      <c r="F112" s="173" t="s">
        <v>270</v>
      </c>
      <c r="G112" s="34"/>
      <c r="H112" s="34"/>
      <c r="I112" s="174"/>
      <c r="J112" s="34"/>
      <c r="K112" s="34"/>
      <c r="L112" s="37"/>
      <c r="M112" s="175"/>
      <c r="N112" s="176"/>
      <c r="O112" s="62"/>
      <c r="P112" s="62"/>
      <c r="Q112" s="62"/>
      <c r="R112" s="62"/>
      <c r="S112" s="62"/>
      <c r="T112" s="63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5" t="s">
        <v>228</v>
      </c>
      <c r="AU112" s="15" t="s">
        <v>76</v>
      </c>
    </row>
    <row r="113" spans="1:65" s="2" customFormat="1" ht="48">
      <c r="A113" s="32"/>
      <c r="B113" s="33"/>
      <c r="C113" s="149" t="s">
        <v>223</v>
      </c>
      <c r="D113" s="149" t="s">
        <v>177</v>
      </c>
      <c r="E113" s="150" t="s">
        <v>281</v>
      </c>
      <c r="F113" s="151" t="s">
        <v>282</v>
      </c>
      <c r="G113" s="152" t="s">
        <v>208</v>
      </c>
      <c r="H113" s="153">
        <v>692.572</v>
      </c>
      <c r="I113" s="154"/>
      <c r="J113" s="155">
        <f>ROUND(I113*H113,2)</f>
        <v>0</v>
      </c>
      <c r="K113" s="151" t="s">
        <v>181</v>
      </c>
      <c r="L113" s="37"/>
      <c r="M113" s="156" t="s">
        <v>35</v>
      </c>
      <c r="N113" s="157" t="s">
        <v>47</v>
      </c>
      <c r="O113" s="62"/>
      <c r="P113" s="158">
        <f>O113*H113</f>
        <v>0</v>
      </c>
      <c r="Q113" s="158">
        <v>0</v>
      </c>
      <c r="R113" s="158">
        <f>Q113*H113</f>
        <v>0</v>
      </c>
      <c r="S113" s="158">
        <v>0</v>
      </c>
      <c r="T113" s="159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60" t="s">
        <v>182</v>
      </c>
      <c r="AT113" s="160" t="s">
        <v>177</v>
      </c>
      <c r="AU113" s="160" t="s">
        <v>76</v>
      </c>
      <c r="AY113" s="15" t="s">
        <v>183</v>
      </c>
      <c r="BE113" s="161">
        <f>IF(N113="základní",J113,0)</f>
        <v>0</v>
      </c>
      <c r="BF113" s="161">
        <f>IF(N113="snížená",J113,0)</f>
        <v>0</v>
      </c>
      <c r="BG113" s="161">
        <f>IF(N113="zákl. přenesená",J113,0)</f>
        <v>0</v>
      </c>
      <c r="BH113" s="161">
        <f>IF(N113="sníž. přenesená",J113,0)</f>
        <v>0</v>
      </c>
      <c r="BI113" s="161">
        <f>IF(N113="nulová",J113,0)</f>
        <v>0</v>
      </c>
      <c r="BJ113" s="15" t="s">
        <v>84</v>
      </c>
      <c r="BK113" s="161">
        <f>ROUND(I113*H113,2)</f>
        <v>0</v>
      </c>
      <c r="BL113" s="15" t="s">
        <v>182</v>
      </c>
      <c r="BM113" s="160" t="s">
        <v>278</v>
      </c>
    </row>
    <row r="114" spans="1:65" s="2" customFormat="1" ht="66.75" customHeight="1">
      <c r="A114" s="32"/>
      <c r="B114" s="33"/>
      <c r="C114" s="149" t="s">
        <v>271</v>
      </c>
      <c r="D114" s="149" t="s">
        <v>177</v>
      </c>
      <c r="E114" s="150" t="s">
        <v>299</v>
      </c>
      <c r="F114" s="151" t="s">
        <v>300</v>
      </c>
      <c r="G114" s="152" t="s">
        <v>222</v>
      </c>
      <c r="H114" s="153">
        <v>1</v>
      </c>
      <c r="I114" s="154"/>
      <c r="J114" s="155">
        <f>ROUND(I114*H114,2)</f>
        <v>0</v>
      </c>
      <c r="K114" s="151" t="s">
        <v>181</v>
      </c>
      <c r="L114" s="37"/>
      <c r="M114" s="156" t="s">
        <v>35</v>
      </c>
      <c r="N114" s="157" t="s">
        <v>47</v>
      </c>
      <c r="O114" s="62"/>
      <c r="P114" s="158">
        <f>O114*H114</f>
        <v>0</v>
      </c>
      <c r="Q114" s="158">
        <v>0</v>
      </c>
      <c r="R114" s="158">
        <f>Q114*H114</f>
        <v>0</v>
      </c>
      <c r="S114" s="158">
        <v>0</v>
      </c>
      <c r="T114" s="159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60" t="s">
        <v>182</v>
      </c>
      <c r="AT114" s="160" t="s">
        <v>177</v>
      </c>
      <c r="AU114" s="160" t="s">
        <v>76</v>
      </c>
      <c r="AY114" s="15" t="s">
        <v>183</v>
      </c>
      <c r="BE114" s="161">
        <f>IF(N114="základní",J114,0)</f>
        <v>0</v>
      </c>
      <c r="BF114" s="161">
        <f>IF(N114="snížená",J114,0)</f>
        <v>0</v>
      </c>
      <c r="BG114" s="161">
        <f>IF(N114="zákl. přenesená",J114,0)</f>
        <v>0</v>
      </c>
      <c r="BH114" s="161">
        <f>IF(N114="sníž. přenesená",J114,0)</f>
        <v>0</v>
      </c>
      <c r="BI114" s="161">
        <f>IF(N114="nulová",J114,0)</f>
        <v>0</v>
      </c>
      <c r="BJ114" s="15" t="s">
        <v>84</v>
      </c>
      <c r="BK114" s="161">
        <f>ROUND(I114*H114,2)</f>
        <v>0</v>
      </c>
      <c r="BL114" s="15" t="s">
        <v>182</v>
      </c>
      <c r="BM114" s="160" t="s">
        <v>301</v>
      </c>
    </row>
    <row r="115" spans="1:65" s="2" customFormat="1" ht="19.5">
      <c r="A115" s="32"/>
      <c r="B115" s="33"/>
      <c r="C115" s="34"/>
      <c r="D115" s="172" t="s">
        <v>228</v>
      </c>
      <c r="E115" s="34"/>
      <c r="F115" s="173" t="s">
        <v>302</v>
      </c>
      <c r="G115" s="34"/>
      <c r="H115" s="34"/>
      <c r="I115" s="174"/>
      <c r="J115" s="34"/>
      <c r="K115" s="34"/>
      <c r="L115" s="37"/>
      <c r="M115" s="175"/>
      <c r="N115" s="176"/>
      <c r="O115" s="62"/>
      <c r="P115" s="62"/>
      <c r="Q115" s="62"/>
      <c r="R115" s="62"/>
      <c r="S115" s="62"/>
      <c r="T115" s="63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T115" s="15" t="s">
        <v>228</v>
      </c>
      <c r="AU115" s="15" t="s">
        <v>76</v>
      </c>
    </row>
    <row r="116" spans="1:65" s="2" customFormat="1" ht="90" customHeight="1">
      <c r="A116" s="32"/>
      <c r="B116" s="33"/>
      <c r="C116" s="149" t="s">
        <v>275</v>
      </c>
      <c r="D116" s="149" t="s">
        <v>177</v>
      </c>
      <c r="E116" s="150" t="s">
        <v>276</v>
      </c>
      <c r="F116" s="151" t="s">
        <v>277</v>
      </c>
      <c r="G116" s="152" t="s">
        <v>208</v>
      </c>
      <c r="H116" s="153">
        <v>1</v>
      </c>
      <c r="I116" s="154"/>
      <c r="J116" s="155">
        <f>ROUND(I116*H116,2)</f>
        <v>0</v>
      </c>
      <c r="K116" s="151" t="s">
        <v>181</v>
      </c>
      <c r="L116" s="37"/>
      <c r="M116" s="156" t="s">
        <v>35</v>
      </c>
      <c r="N116" s="157" t="s">
        <v>47</v>
      </c>
      <c r="O116" s="62"/>
      <c r="P116" s="158">
        <f>O116*H116</f>
        <v>0</v>
      </c>
      <c r="Q116" s="158">
        <v>0</v>
      </c>
      <c r="R116" s="158">
        <f>Q116*H116</f>
        <v>0</v>
      </c>
      <c r="S116" s="158">
        <v>0</v>
      </c>
      <c r="T116" s="159">
        <f>S116*H116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60" t="s">
        <v>182</v>
      </c>
      <c r="AT116" s="160" t="s">
        <v>177</v>
      </c>
      <c r="AU116" s="160" t="s">
        <v>76</v>
      </c>
      <c r="AY116" s="15" t="s">
        <v>183</v>
      </c>
      <c r="BE116" s="161">
        <f>IF(N116="základní",J116,0)</f>
        <v>0</v>
      </c>
      <c r="BF116" s="161">
        <f>IF(N116="snížená",J116,0)</f>
        <v>0</v>
      </c>
      <c r="BG116" s="161">
        <f>IF(N116="zákl. přenesená",J116,0)</f>
        <v>0</v>
      </c>
      <c r="BH116" s="161">
        <f>IF(N116="sníž. přenesená",J116,0)</f>
        <v>0</v>
      </c>
      <c r="BI116" s="161">
        <f>IF(N116="nulová",J116,0)</f>
        <v>0</v>
      </c>
      <c r="BJ116" s="15" t="s">
        <v>84</v>
      </c>
      <c r="BK116" s="161">
        <f>ROUND(I116*H116,2)</f>
        <v>0</v>
      </c>
      <c r="BL116" s="15" t="s">
        <v>182</v>
      </c>
      <c r="BM116" s="160" t="s">
        <v>280</v>
      </c>
    </row>
    <row r="117" spans="1:65" s="2" customFormat="1" ht="19.5">
      <c r="A117" s="32"/>
      <c r="B117" s="33"/>
      <c r="C117" s="34"/>
      <c r="D117" s="172" t="s">
        <v>228</v>
      </c>
      <c r="E117" s="34"/>
      <c r="F117" s="173" t="s">
        <v>270</v>
      </c>
      <c r="G117" s="34"/>
      <c r="H117" s="34"/>
      <c r="I117" s="174"/>
      <c r="J117" s="34"/>
      <c r="K117" s="34"/>
      <c r="L117" s="37"/>
      <c r="M117" s="182"/>
      <c r="N117" s="183"/>
      <c r="O117" s="179"/>
      <c r="P117" s="179"/>
      <c r="Q117" s="179"/>
      <c r="R117" s="179"/>
      <c r="S117" s="179"/>
      <c r="T117" s="184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5" t="s">
        <v>228</v>
      </c>
      <c r="AU117" s="15" t="s">
        <v>76</v>
      </c>
    </row>
    <row r="118" spans="1:65" s="2" customFormat="1" ht="6.95" customHeight="1">
      <c r="A118" s="32"/>
      <c r="B118" s="45"/>
      <c r="C118" s="46"/>
      <c r="D118" s="46"/>
      <c r="E118" s="46"/>
      <c r="F118" s="46"/>
      <c r="G118" s="46"/>
      <c r="H118" s="46"/>
      <c r="I118" s="46"/>
      <c r="J118" s="46"/>
      <c r="K118" s="46"/>
      <c r="L118" s="37"/>
      <c r="M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</sheetData>
  <sheetProtection algorithmName="SHA-512" hashValue="+Xxq4aLnZCKGKc3bCv+gFzbuGTPB9Kh4aEzeZ2u2N/rDG1EDgjFx3bIP8iWFtn6w2qFVYBzRGRToHVXwZ2hxrA==" saltValue="4T3eEjYdztvBphfb0RGCxLJcjuJY3VqJ3oHs20X+l/TPd7cx71i6jXO5UCFc0CZ23QaD15QgURrU73C4q0NhJg==" spinCount="100000" sheet="1" objects="1" scenarios="1" formatColumns="0" formatRows="0" autoFilter="0"/>
  <autoFilter ref="C78:K117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3"/>
  <sheetViews>
    <sheetView showGridLines="0" topLeftCell="A65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5" t="s">
        <v>95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customHeight="1">
      <c r="B4" s="18"/>
      <c r="D4" s="108" t="s">
        <v>157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44" t="str">
        <f>'Rekapitulace stavby'!K6</f>
        <v>Oprava kolejí a výhybek v žst. Volyně.</v>
      </c>
      <c r="F7" s="345"/>
      <c r="G7" s="345"/>
      <c r="H7" s="345"/>
      <c r="L7" s="18"/>
    </row>
    <row r="8" spans="1:46" s="2" customFormat="1" ht="12" customHeight="1">
      <c r="A8" s="32"/>
      <c r="B8" s="37"/>
      <c r="C8" s="32"/>
      <c r="D8" s="110" t="s">
        <v>158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6" t="s">
        <v>303</v>
      </c>
      <c r="F9" s="347"/>
      <c r="G9" s="347"/>
      <c r="H9" s="347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19</v>
      </c>
      <c r="G11" s="32"/>
      <c r="H11" s="32"/>
      <c r="I11" s="110" t="s">
        <v>20</v>
      </c>
      <c r="J11" s="101" t="s">
        <v>21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22</v>
      </c>
      <c r="E12" s="32"/>
      <c r="F12" s="101" t="s">
        <v>23</v>
      </c>
      <c r="G12" s="32"/>
      <c r="H12" s="32"/>
      <c r="I12" s="110" t="s">
        <v>24</v>
      </c>
      <c r="J12" s="112" t="str">
        <f>'Rekapitulace stavby'!AN8</f>
        <v>18. 2. 2021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26</v>
      </c>
      <c r="E14" s="32"/>
      <c r="F14" s="32"/>
      <c r="G14" s="32"/>
      <c r="H14" s="32"/>
      <c r="I14" s="110" t="s">
        <v>27</v>
      </c>
      <c r="J14" s="101" t="str">
        <f>IF('Rekapitulace stavby'!AN10="","",'Rekapitulace stavby'!AN10)</f>
        <v>70994234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tr">
        <f>IF('Rekapitulace stavby'!E11="","",'Rekapitulace stavby'!E11)</f>
        <v xml:space="preserve">Správa železnic, státní organizace, OŘ Plzeň </v>
      </c>
      <c r="F15" s="32"/>
      <c r="G15" s="32"/>
      <c r="H15" s="32"/>
      <c r="I15" s="110" t="s">
        <v>30</v>
      </c>
      <c r="J15" s="101" t="str">
        <f>IF('Rekapitulace stavby'!AN11="","",'Rekapitulace stavby'!AN11)</f>
        <v>CZ70994234</v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32</v>
      </c>
      <c r="E17" s="32"/>
      <c r="F17" s="32"/>
      <c r="G17" s="32"/>
      <c r="H17" s="32"/>
      <c r="I17" s="110" t="s">
        <v>27</v>
      </c>
      <c r="J17" s="28" t="str">
        <f>'Rekapitulace stavby'!AN13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8" t="str">
        <f>'Rekapitulace stavby'!E14</f>
        <v>Vyplň údaj</v>
      </c>
      <c r="F18" s="349"/>
      <c r="G18" s="349"/>
      <c r="H18" s="349"/>
      <c r="I18" s="110" t="s">
        <v>30</v>
      </c>
      <c r="J18" s="28" t="str">
        <f>'Rekapitulace stavby'!AN14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34</v>
      </c>
      <c r="E20" s="32"/>
      <c r="F20" s="32"/>
      <c r="G20" s="32"/>
      <c r="H20" s="32"/>
      <c r="I20" s="110" t="s">
        <v>27</v>
      </c>
      <c r="J20" s="101" t="str">
        <f>IF('Rekapitulace stavby'!AN16="","",'Rekapitulace stavby'!AN16)</f>
        <v/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tr">
        <f>IF('Rekapitulace stavby'!E17="","",'Rekapitulace stavby'!E17)</f>
        <v xml:space="preserve"> </v>
      </c>
      <c r="F21" s="32"/>
      <c r="G21" s="32"/>
      <c r="H21" s="32"/>
      <c r="I21" s="110" t="s">
        <v>30</v>
      </c>
      <c r="J21" s="101" t="str">
        <f>IF('Rekapitulace stavby'!AN17="","",'Rekapitulace stavby'!AN17)</f>
        <v/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38</v>
      </c>
      <c r="E23" s="32"/>
      <c r="F23" s="32"/>
      <c r="G23" s="32"/>
      <c r="H23" s="32"/>
      <c r="I23" s="110" t="s">
        <v>27</v>
      </c>
      <c r="J23" s="101" t="s">
        <v>35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">
        <v>39</v>
      </c>
      <c r="F24" s="32"/>
      <c r="G24" s="32"/>
      <c r="H24" s="32"/>
      <c r="I24" s="110" t="s">
        <v>30</v>
      </c>
      <c r="J24" s="101" t="s">
        <v>35</v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40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50" t="s">
        <v>35</v>
      </c>
      <c r="F27" s="350"/>
      <c r="G27" s="350"/>
      <c r="H27" s="350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42</v>
      </c>
      <c r="E30" s="32"/>
      <c r="F30" s="32"/>
      <c r="G30" s="32"/>
      <c r="H30" s="32"/>
      <c r="I30" s="32"/>
      <c r="J30" s="118">
        <f>ROUND(J79,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44</v>
      </c>
      <c r="G32" s="32"/>
      <c r="H32" s="32"/>
      <c r="I32" s="119" t="s">
        <v>43</v>
      </c>
      <c r="J32" s="119" t="s">
        <v>45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46</v>
      </c>
      <c r="E33" s="110" t="s">
        <v>47</v>
      </c>
      <c r="F33" s="121">
        <f>ROUND((SUM(BE79:BE102)),  2)</f>
        <v>0</v>
      </c>
      <c r="G33" s="32"/>
      <c r="H33" s="32"/>
      <c r="I33" s="122">
        <v>0.21</v>
      </c>
      <c r="J33" s="121">
        <f>ROUND(((SUM(BE79:BE102))*I33),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48</v>
      </c>
      <c r="F34" s="121">
        <f>ROUND((SUM(BF79:BF102)),  2)</f>
        <v>0</v>
      </c>
      <c r="G34" s="32"/>
      <c r="H34" s="32"/>
      <c r="I34" s="122">
        <v>0.15</v>
      </c>
      <c r="J34" s="121">
        <f>ROUND(((SUM(BF79:BF102))*I34),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49</v>
      </c>
      <c r="F35" s="121">
        <f>ROUND((SUM(BG79:BG102)),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50</v>
      </c>
      <c r="F36" s="121">
        <f>ROUND((SUM(BH79:BH102)),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51</v>
      </c>
      <c r="F37" s="121">
        <f>ROUND((SUM(BI79:BI102)),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52</v>
      </c>
      <c r="E39" s="125"/>
      <c r="F39" s="125"/>
      <c r="G39" s="126" t="s">
        <v>53</v>
      </c>
      <c r="H39" s="127" t="s">
        <v>54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160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51" t="str">
        <f>E7</f>
        <v>Oprava kolejí a výhybek v žst. Volyně.</v>
      </c>
      <c r="F48" s="352"/>
      <c r="G48" s="352"/>
      <c r="H48" s="352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158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7" t="str">
        <f>E9</f>
        <v>SO 04 - výhybka č. 1 (J49 1-12-500 L) užitá, bet. pražce</v>
      </c>
      <c r="F50" s="353"/>
      <c r="G50" s="353"/>
      <c r="H50" s="353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>trať 198 dle JŘ, žst. Volyně</v>
      </c>
      <c r="G52" s="34"/>
      <c r="H52" s="34"/>
      <c r="I52" s="27" t="s">
        <v>24</v>
      </c>
      <c r="J52" s="57" t="str">
        <f>IF(J12="","",J12)</f>
        <v>18. 2. 2021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26</v>
      </c>
      <c r="D54" s="34"/>
      <c r="E54" s="34"/>
      <c r="F54" s="25" t="str">
        <f>E15</f>
        <v xml:space="preserve">Správa železnic, státní organizace, OŘ Plzeň </v>
      </c>
      <c r="G54" s="34"/>
      <c r="H54" s="34"/>
      <c r="I54" s="27" t="s">
        <v>34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4"/>
      <c r="E55" s="34"/>
      <c r="F55" s="25" t="str">
        <f>IF(E18="","",E18)</f>
        <v>Vyplň údaj</v>
      </c>
      <c r="G55" s="34"/>
      <c r="H55" s="34"/>
      <c r="I55" s="27" t="s">
        <v>38</v>
      </c>
      <c r="J55" s="30" t="str">
        <f>E24</f>
        <v>Libor Brabenec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161</v>
      </c>
      <c r="D57" s="135"/>
      <c r="E57" s="135"/>
      <c r="F57" s="135"/>
      <c r="G57" s="135"/>
      <c r="H57" s="135"/>
      <c r="I57" s="135"/>
      <c r="J57" s="136" t="s">
        <v>162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74</v>
      </c>
      <c r="D59" s="34"/>
      <c r="E59" s="34"/>
      <c r="F59" s="34"/>
      <c r="G59" s="34"/>
      <c r="H59" s="34"/>
      <c r="I59" s="34"/>
      <c r="J59" s="75">
        <f>J79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163</v>
      </c>
    </row>
    <row r="60" spans="1:47" s="2" customFormat="1" ht="21.7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6.95" customHeight="1">
      <c r="A61" s="32"/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5" spans="1:65" s="2" customFormat="1" ht="6.95" customHeight="1">
      <c r="A65" s="32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65" s="2" customFormat="1" ht="24.95" customHeight="1">
      <c r="A66" s="32"/>
      <c r="B66" s="33"/>
      <c r="C66" s="21" t="s">
        <v>164</v>
      </c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5" s="2" customFormat="1" ht="6.95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5" s="2" customFormat="1" ht="12" customHeight="1">
      <c r="A68" s="32"/>
      <c r="B68" s="33"/>
      <c r="C68" s="27" t="s">
        <v>16</v>
      </c>
      <c r="D68" s="34"/>
      <c r="E68" s="34"/>
      <c r="F68" s="34"/>
      <c r="G68" s="34"/>
      <c r="H68" s="34"/>
      <c r="I68" s="34"/>
      <c r="J68" s="34"/>
      <c r="K68" s="34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5" s="2" customFormat="1" ht="16.5" customHeight="1">
      <c r="A69" s="32"/>
      <c r="B69" s="33"/>
      <c r="C69" s="34"/>
      <c r="D69" s="34"/>
      <c r="E69" s="351" t="str">
        <f>E7</f>
        <v>Oprava kolejí a výhybek v žst. Volyně.</v>
      </c>
      <c r="F69" s="352"/>
      <c r="G69" s="352"/>
      <c r="H69" s="352"/>
      <c r="I69" s="34"/>
      <c r="J69" s="34"/>
      <c r="K69" s="34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5" s="2" customFormat="1" ht="12" customHeight="1">
      <c r="A70" s="32"/>
      <c r="B70" s="33"/>
      <c r="C70" s="27" t="s">
        <v>158</v>
      </c>
      <c r="D70" s="34"/>
      <c r="E70" s="34"/>
      <c r="F70" s="34"/>
      <c r="G70" s="34"/>
      <c r="H70" s="34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5" s="2" customFormat="1" ht="16.5" customHeight="1">
      <c r="A71" s="32"/>
      <c r="B71" s="33"/>
      <c r="C71" s="34"/>
      <c r="D71" s="34"/>
      <c r="E71" s="307" t="str">
        <f>E9</f>
        <v>SO 04 - výhybka č. 1 (J49 1-12-500 L) užitá, bet. pražce</v>
      </c>
      <c r="F71" s="353"/>
      <c r="G71" s="353"/>
      <c r="H71" s="353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5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5" s="2" customFormat="1" ht="12" customHeight="1">
      <c r="A73" s="32"/>
      <c r="B73" s="33"/>
      <c r="C73" s="27" t="s">
        <v>22</v>
      </c>
      <c r="D73" s="34"/>
      <c r="E73" s="34"/>
      <c r="F73" s="25" t="str">
        <f>F12</f>
        <v>trať 198 dle JŘ, žst. Volyně</v>
      </c>
      <c r="G73" s="34"/>
      <c r="H73" s="34"/>
      <c r="I73" s="27" t="s">
        <v>24</v>
      </c>
      <c r="J73" s="57" t="str">
        <f>IF(J12="","",J12)</f>
        <v>18. 2. 2021</v>
      </c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5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5" s="2" customFormat="1" ht="15.2" customHeight="1">
      <c r="A75" s="32"/>
      <c r="B75" s="33"/>
      <c r="C75" s="27" t="s">
        <v>26</v>
      </c>
      <c r="D75" s="34"/>
      <c r="E75" s="34"/>
      <c r="F75" s="25" t="str">
        <f>E15</f>
        <v xml:space="preserve">Správa železnic, státní organizace, OŘ Plzeň </v>
      </c>
      <c r="G75" s="34"/>
      <c r="H75" s="34"/>
      <c r="I75" s="27" t="s">
        <v>34</v>
      </c>
      <c r="J75" s="30" t="str">
        <f>E21</f>
        <v xml:space="preserve"> </v>
      </c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5" s="2" customFormat="1" ht="15.2" customHeight="1">
      <c r="A76" s="32"/>
      <c r="B76" s="33"/>
      <c r="C76" s="27" t="s">
        <v>32</v>
      </c>
      <c r="D76" s="34"/>
      <c r="E76" s="34"/>
      <c r="F76" s="25" t="str">
        <f>IF(E18="","",E18)</f>
        <v>Vyplň údaj</v>
      </c>
      <c r="G76" s="34"/>
      <c r="H76" s="34"/>
      <c r="I76" s="27" t="s">
        <v>38</v>
      </c>
      <c r="J76" s="30" t="str">
        <f>E24</f>
        <v>Libor Brabenec</v>
      </c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5" s="2" customFormat="1" ht="10.3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5" s="9" customFormat="1" ht="29.25" customHeight="1">
      <c r="A78" s="138"/>
      <c r="B78" s="139"/>
      <c r="C78" s="140" t="s">
        <v>165</v>
      </c>
      <c r="D78" s="141" t="s">
        <v>61</v>
      </c>
      <c r="E78" s="141" t="s">
        <v>57</v>
      </c>
      <c r="F78" s="141" t="s">
        <v>58</v>
      </c>
      <c r="G78" s="141" t="s">
        <v>166</v>
      </c>
      <c r="H78" s="141" t="s">
        <v>167</v>
      </c>
      <c r="I78" s="141" t="s">
        <v>168</v>
      </c>
      <c r="J78" s="141" t="s">
        <v>162</v>
      </c>
      <c r="K78" s="142" t="s">
        <v>169</v>
      </c>
      <c r="L78" s="143"/>
      <c r="M78" s="66" t="s">
        <v>35</v>
      </c>
      <c r="N78" s="67" t="s">
        <v>46</v>
      </c>
      <c r="O78" s="67" t="s">
        <v>170</v>
      </c>
      <c r="P78" s="67" t="s">
        <v>171</v>
      </c>
      <c r="Q78" s="67" t="s">
        <v>172</v>
      </c>
      <c r="R78" s="67" t="s">
        <v>173</v>
      </c>
      <c r="S78" s="67" t="s">
        <v>174</v>
      </c>
      <c r="T78" s="68" t="s">
        <v>175</v>
      </c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</row>
    <row r="79" spans="1:65" s="2" customFormat="1" ht="22.9" customHeight="1">
      <c r="A79" s="32"/>
      <c r="B79" s="33"/>
      <c r="C79" s="73" t="s">
        <v>176</v>
      </c>
      <c r="D79" s="34"/>
      <c r="E79" s="34"/>
      <c r="F79" s="34"/>
      <c r="G79" s="34"/>
      <c r="H79" s="34"/>
      <c r="I79" s="34"/>
      <c r="J79" s="144">
        <f>BK79</f>
        <v>0</v>
      </c>
      <c r="K79" s="34"/>
      <c r="L79" s="37"/>
      <c r="M79" s="69"/>
      <c r="N79" s="145"/>
      <c r="O79" s="70"/>
      <c r="P79" s="146">
        <f>SUM(P80:P102)</f>
        <v>0</v>
      </c>
      <c r="Q79" s="70"/>
      <c r="R79" s="146">
        <f>SUM(R80:R102)</f>
        <v>152.1</v>
      </c>
      <c r="S79" s="70"/>
      <c r="T79" s="147">
        <f>SUM(T80:T102)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5" t="s">
        <v>75</v>
      </c>
      <c r="AU79" s="15" t="s">
        <v>163</v>
      </c>
      <c r="BK79" s="148">
        <f>SUM(BK80:BK102)</f>
        <v>0</v>
      </c>
    </row>
    <row r="80" spans="1:65" s="2" customFormat="1" ht="36">
      <c r="A80" s="32"/>
      <c r="B80" s="33"/>
      <c r="C80" s="149" t="s">
        <v>84</v>
      </c>
      <c r="D80" s="149" t="s">
        <v>177</v>
      </c>
      <c r="E80" s="150" t="s">
        <v>178</v>
      </c>
      <c r="F80" s="151" t="s">
        <v>179</v>
      </c>
      <c r="G80" s="152" t="s">
        <v>180</v>
      </c>
      <c r="H80" s="153">
        <v>90</v>
      </c>
      <c r="I80" s="154"/>
      <c r="J80" s="155">
        <f t="shared" ref="J80:J87" si="0">ROUND(I80*H80,2)</f>
        <v>0</v>
      </c>
      <c r="K80" s="151" t="s">
        <v>181</v>
      </c>
      <c r="L80" s="37"/>
      <c r="M80" s="156" t="s">
        <v>35</v>
      </c>
      <c r="N80" s="157" t="s">
        <v>47</v>
      </c>
      <c r="O80" s="62"/>
      <c r="P80" s="158">
        <f t="shared" ref="P80:P87" si="1">O80*H80</f>
        <v>0</v>
      </c>
      <c r="Q80" s="158">
        <v>0</v>
      </c>
      <c r="R80" s="158">
        <f t="shared" ref="R80:R87" si="2">Q80*H80</f>
        <v>0</v>
      </c>
      <c r="S80" s="158">
        <v>0</v>
      </c>
      <c r="T80" s="159">
        <f t="shared" ref="T80:T87" si="3"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60" t="s">
        <v>182</v>
      </c>
      <c r="AT80" s="160" t="s">
        <v>177</v>
      </c>
      <c r="AU80" s="160" t="s">
        <v>76</v>
      </c>
      <c r="AY80" s="15" t="s">
        <v>183</v>
      </c>
      <c r="BE80" s="161">
        <f t="shared" ref="BE80:BE87" si="4">IF(N80="základní",J80,0)</f>
        <v>0</v>
      </c>
      <c r="BF80" s="161">
        <f t="shared" ref="BF80:BF87" si="5">IF(N80="snížená",J80,0)</f>
        <v>0</v>
      </c>
      <c r="BG80" s="161">
        <f t="shared" ref="BG80:BG87" si="6">IF(N80="zákl. přenesená",J80,0)</f>
        <v>0</v>
      </c>
      <c r="BH80" s="161">
        <f t="shared" ref="BH80:BH87" si="7">IF(N80="sníž. přenesená",J80,0)</f>
        <v>0</v>
      </c>
      <c r="BI80" s="161">
        <f t="shared" ref="BI80:BI87" si="8">IF(N80="nulová",J80,0)</f>
        <v>0</v>
      </c>
      <c r="BJ80" s="15" t="s">
        <v>84</v>
      </c>
      <c r="BK80" s="161">
        <f t="shared" ref="BK80:BK87" si="9">ROUND(I80*H80,2)</f>
        <v>0</v>
      </c>
      <c r="BL80" s="15" t="s">
        <v>182</v>
      </c>
      <c r="BM80" s="160" t="s">
        <v>86</v>
      </c>
    </row>
    <row r="81" spans="1:65" s="2" customFormat="1" ht="36">
      <c r="A81" s="32"/>
      <c r="B81" s="33"/>
      <c r="C81" s="149" t="s">
        <v>86</v>
      </c>
      <c r="D81" s="149" t="s">
        <v>177</v>
      </c>
      <c r="E81" s="150" t="s">
        <v>184</v>
      </c>
      <c r="F81" s="151" t="s">
        <v>185</v>
      </c>
      <c r="G81" s="152" t="s">
        <v>180</v>
      </c>
      <c r="H81" s="153">
        <v>90</v>
      </c>
      <c r="I81" s="154"/>
      <c r="J81" s="155">
        <f t="shared" si="0"/>
        <v>0</v>
      </c>
      <c r="K81" s="151" t="s">
        <v>181</v>
      </c>
      <c r="L81" s="37"/>
      <c r="M81" s="156" t="s">
        <v>35</v>
      </c>
      <c r="N81" s="157" t="s">
        <v>47</v>
      </c>
      <c r="O81" s="62"/>
      <c r="P81" s="158">
        <f t="shared" si="1"/>
        <v>0</v>
      </c>
      <c r="Q81" s="158">
        <v>0</v>
      </c>
      <c r="R81" s="158">
        <f t="shared" si="2"/>
        <v>0</v>
      </c>
      <c r="S81" s="158">
        <v>0</v>
      </c>
      <c r="T81" s="159">
        <f t="shared" si="3"/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R81" s="160" t="s">
        <v>182</v>
      </c>
      <c r="AT81" s="160" t="s">
        <v>177</v>
      </c>
      <c r="AU81" s="160" t="s">
        <v>76</v>
      </c>
      <c r="AY81" s="15" t="s">
        <v>183</v>
      </c>
      <c r="BE81" s="161">
        <f t="shared" si="4"/>
        <v>0</v>
      </c>
      <c r="BF81" s="161">
        <f t="shared" si="5"/>
        <v>0</v>
      </c>
      <c r="BG81" s="161">
        <f t="shared" si="6"/>
        <v>0</v>
      </c>
      <c r="BH81" s="161">
        <f t="shared" si="7"/>
        <v>0</v>
      </c>
      <c r="BI81" s="161">
        <f t="shared" si="8"/>
        <v>0</v>
      </c>
      <c r="BJ81" s="15" t="s">
        <v>84</v>
      </c>
      <c r="BK81" s="161">
        <f t="shared" si="9"/>
        <v>0</v>
      </c>
      <c r="BL81" s="15" t="s">
        <v>182</v>
      </c>
      <c r="BM81" s="160" t="s">
        <v>182</v>
      </c>
    </row>
    <row r="82" spans="1:65" s="2" customFormat="1" ht="36">
      <c r="A82" s="32"/>
      <c r="B82" s="33"/>
      <c r="C82" s="149" t="s">
        <v>186</v>
      </c>
      <c r="D82" s="149" t="s">
        <v>177</v>
      </c>
      <c r="E82" s="150" t="s">
        <v>187</v>
      </c>
      <c r="F82" s="151" t="s">
        <v>188</v>
      </c>
      <c r="G82" s="152" t="s">
        <v>189</v>
      </c>
      <c r="H82" s="153">
        <v>4.5</v>
      </c>
      <c r="I82" s="154"/>
      <c r="J82" s="155">
        <f t="shared" si="0"/>
        <v>0</v>
      </c>
      <c r="K82" s="151" t="s">
        <v>181</v>
      </c>
      <c r="L82" s="37"/>
      <c r="M82" s="156" t="s">
        <v>35</v>
      </c>
      <c r="N82" s="157" t="s">
        <v>47</v>
      </c>
      <c r="O82" s="62"/>
      <c r="P82" s="158">
        <f t="shared" si="1"/>
        <v>0</v>
      </c>
      <c r="Q82" s="158">
        <v>0</v>
      </c>
      <c r="R82" s="158">
        <f t="shared" si="2"/>
        <v>0</v>
      </c>
      <c r="S82" s="158">
        <v>0</v>
      </c>
      <c r="T82" s="159">
        <f t="shared" si="3"/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60" t="s">
        <v>182</v>
      </c>
      <c r="AT82" s="160" t="s">
        <v>177</v>
      </c>
      <c r="AU82" s="160" t="s">
        <v>76</v>
      </c>
      <c r="AY82" s="15" t="s">
        <v>183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15" t="s">
        <v>84</v>
      </c>
      <c r="BK82" s="161">
        <f t="shared" si="9"/>
        <v>0</v>
      </c>
      <c r="BL82" s="15" t="s">
        <v>182</v>
      </c>
      <c r="BM82" s="160" t="s">
        <v>190</v>
      </c>
    </row>
    <row r="83" spans="1:65" s="2" customFormat="1" ht="16.5" customHeight="1">
      <c r="A83" s="32"/>
      <c r="B83" s="33"/>
      <c r="C83" s="162" t="s">
        <v>182</v>
      </c>
      <c r="D83" s="162" t="s">
        <v>198</v>
      </c>
      <c r="E83" s="163" t="s">
        <v>212</v>
      </c>
      <c r="F83" s="164" t="s">
        <v>213</v>
      </c>
      <c r="G83" s="165" t="s">
        <v>208</v>
      </c>
      <c r="H83" s="166">
        <v>8.1</v>
      </c>
      <c r="I83" s="167"/>
      <c r="J83" s="168">
        <f t="shared" si="0"/>
        <v>0</v>
      </c>
      <c r="K83" s="164" t="s">
        <v>181</v>
      </c>
      <c r="L83" s="169"/>
      <c r="M83" s="170" t="s">
        <v>35</v>
      </c>
      <c r="N83" s="171" t="s">
        <v>47</v>
      </c>
      <c r="O83" s="62"/>
      <c r="P83" s="158">
        <f t="shared" si="1"/>
        <v>0</v>
      </c>
      <c r="Q83" s="158">
        <v>1</v>
      </c>
      <c r="R83" s="158">
        <f t="shared" si="2"/>
        <v>8.1</v>
      </c>
      <c r="S83" s="158">
        <v>0</v>
      </c>
      <c r="T83" s="159">
        <f t="shared" si="3"/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60" t="s">
        <v>193</v>
      </c>
      <c r="AT83" s="160" t="s">
        <v>198</v>
      </c>
      <c r="AU83" s="160" t="s">
        <v>76</v>
      </c>
      <c r="AY83" s="15" t="s">
        <v>183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15" t="s">
        <v>84</v>
      </c>
      <c r="BK83" s="161">
        <f t="shared" si="9"/>
        <v>0</v>
      </c>
      <c r="BL83" s="15" t="s">
        <v>182</v>
      </c>
      <c r="BM83" s="160" t="s">
        <v>193</v>
      </c>
    </row>
    <row r="84" spans="1:65" s="2" customFormat="1" ht="66.75" customHeight="1">
      <c r="A84" s="32"/>
      <c r="B84" s="33"/>
      <c r="C84" s="149" t="s">
        <v>194</v>
      </c>
      <c r="D84" s="149" t="s">
        <v>177</v>
      </c>
      <c r="E84" s="150" t="s">
        <v>304</v>
      </c>
      <c r="F84" s="151" t="s">
        <v>305</v>
      </c>
      <c r="G84" s="152" t="s">
        <v>189</v>
      </c>
      <c r="H84" s="153">
        <v>88</v>
      </c>
      <c r="I84" s="154"/>
      <c r="J84" s="155">
        <f t="shared" si="0"/>
        <v>0</v>
      </c>
      <c r="K84" s="151" t="s">
        <v>181</v>
      </c>
      <c r="L84" s="37"/>
      <c r="M84" s="156" t="s">
        <v>35</v>
      </c>
      <c r="N84" s="157" t="s">
        <v>47</v>
      </c>
      <c r="O84" s="62"/>
      <c r="P84" s="158">
        <f t="shared" si="1"/>
        <v>0</v>
      </c>
      <c r="Q84" s="158">
        <v>0</v>
      </c>
      <c r="R84" s="158">
        <f t="shared" si="2"/>
        <v>0</v>
      </c>
      <c r="S84" s="158">
        <v>0</v>
      </c>
      <c r="T84" s="159">
        <f t="shared" si="3"/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60" t="s">
        <v>182</v>
      </c>
      <c r="AT84" s="160" t="s">
        <v>177</v>
      </c>
      <c r="AU84" s="160" t="s">
        <v>76</v>
      </c>
      <c r="AY84" s="15" t="s">
        <v>183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15" t="s">
        <v>84</v>
      </c>
      <c r="BK84" s="161">
        <f t="shared" si="9"/>
        <v>0</v>
      </c>
      <c r="BL84" s="15" t="s">
        <v>182</v>
      </c>
      <c r="BM84" s="160" t="s">
        <v>201</v>
      </c>
    </row>
    <row r="85" spans="1:65" s="2" customFormat="1" ht="16.5" customHeight="1">
      <c r="A85" s="32"/>
      <c r="B85" s="33"/>
      <c r="C85" s="162" t="s">
        <v>190</v>
      </c>
      <c r="D85" s="162" t="s">
        <v>198</v>
      </c>
      <c r="E85" s="163" t="s">
        <v>206</v>
      </c>
      <c r="F85" s="164" t="s">
        <v>207</v>
      </c>
      <c r="G85" s="165" t="s">
        <v>208</v>
      </c>
      <c r="H85" s="166">
        <v>144</v>
      </c>
      <c r="I85" s="167"/>
      <c r="J85" s="168">
        <f t="shared" si="0"/>
        <v>0</v>
      </c>
      <c r="K85" s="164" t="s">
        <v>181</v>
      </c>
      <c r="L85" s="169"/>
      <c r="M85" s="170" t="s">
        <v>35</v>
      </c>
      <c r="N85" s="171" t="s">
        <v>47</v>
      </c>
      <c r="O85" s="62"/>
      <c r="P85" s="158">
        <f t="shared" si="1"/>
        <v>0</v>
      </c>
      <c r="Q85" s="158">
        <v>1</v>
      </c>
      <c r="R85" s="158">
        <f t="shared" si="2"/>
        <v>144</v>
      </c>
      <c r="S85" s="158">
        <v>0</v>
      </c>
      <c r="T85" s="159">
        <f t="shared" si="3"/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60" t="s">
        <v>193</v>
      </c>
      <c r="AT85" s="160" t="s">
        <v>198</v>
      </c>
      <c r="AU85" s="160" t="s">
        <v>76</v>
      </c>
      <c r="AY85" s="15" t="s">
        <v>183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15" t="s">
        <v>84</v>
      </c>
      <c r="BK85" s="161">
        <f t="shared" si="9"/>
        <v>0</v>
      </c>
      <c r="BL85" s="15" t="s">
        <v>182</v>
      </c>
      <c r="BM85" s="160" t="s">
        <v>203</v>
      </c>
    </row>
    <row r="86" spans="1:65" s="2" customFormat="1" ht="36">
      <c r="A86" s="32"/>
      <c r="B86" s="33"/>
      <c r="C86" s="149" t="s">
        <v>202</v>
      </c>
      <c r="D86" s="149" t="s">
        <v>177</v>
      </c>
      <c r="E86" s="150" t="s">
        <v>306</v>
      </c>
      <c r="F86" s="151" t="s">
        <v>307</v>
      </c>
      <c r="G86" s="152" t="s">
        <v>189</v>
      </c>
      <c r="H86" s="153">
        <v>2</v>
      </c>
      <c r="I86" s="154"/>
      <c r="J86" s="155">
        <f t="shared" si="0"/>
        <v>0</v>
      </c>
      <c r="K86" s="151" t="s">
        <v>181</v>
      </c>
      <c r="L86" s="37"/>
      <c r="M86" s="156" t="s">
        <v>35</v>
      </c>
      <c r="N86" s="157" t="s">
        <v>47</v>
      </c>
      <c r="O86" s="62"/>
      <c r="P86" s="158">
        <f t="shared" si="1"/>
        <v>0</v>
      </c>
      <c r="Q86" s="158">
        <v>0</v>
      </c>
      <c r="R86" s="158">
        <f t="shared" si="2"/>
        <v>0</v>
      </c>
      <c r="S86" s="158">
        <v>0</v>
      </c>
      <c r="T86" s="159">
        <f t="shared" si="3"/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0" t="s">
        <v>182</v>
      </c>
      <c r="AT86" s="160" t="s">
        <v>177</v>
      </c>
      <c r="AU86" s="160" t="s">
        <v>76</v>
      </c>
      <c r="AY86" s="15" t="s">
        <v>183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15" t="s">
        <v>84</v>
      </c>
      <c r="BK86" s="161">
        <f t="shared" si="9"/>
        <v>0</v>
      </c>
      <c r="BL86" s="15" t="s">
        <v>182</v>
      </c>
      <c r="BM86" s="160" t="s">
        <v>204</v>
      </c>
    </row>
    <row r="87" spans="1:65" s="2" customFormat="1" ht="66.75" customHeight="1">
      <c r="A87" s="32"/>
      <c r="B87" s="33"/>
      <c r="C87" s="149" t="s">
        <v>193</v>
      </c>
      <c r="D87" s="149" t="s">
        <v>177</v>
      </c>
      <c r="E87" s="150" t="s">
        <v>308</v>
      </c>
      <c r="F87" s="151" t="s">
        <v>309</v>
      </c>
      <c r="G87" s="152" t="s">
        <v>217</v>
      </c>
      <c r="H87" s="153">
        <v>62.390999999999998</v>
      </c>
      <c r="I87" s="154"/>
      <c r="J87" s="155">
        <f t="shared" si="0"/>
        <v>0</v>
      </c>
      <c r="K87" s="151" t="s">
        <v>181</v>
      </c>
      <c r="L87" s="37"/>
      <c r="M87" s="156" t="s">
        <v>35</v>
      </c>
      <c r="N87" s="157" t="s">
        <v>47</v>
      </c>
      <c r="O87" s="62"/>
      <c r="P87" s="158">
        <f t="shared" si="1"/>
        <v>0</v>
      </c>
      <c r="Q87" s="158">
        <v>0</v>
      </c>
      <c r="R87" s="158">
        <f t="shared" si="2"/>
        <v>0</v>
      </c>
      <c r="S87" s="158">
        <v>0</v>
      </c>
      <c r="T87" s="159">
        <f t="shared" si="3"/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0" t="s">
        <v>182</v>
      </c>
      <c r="AT87" s="160" t="s">
        <v>177</v>
      </c>
      <c r="AU87" s="160" t="s">
        <v>76</v>
      </c>
      <c r="AY87" s="15" t="s">
        <v>183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15" t="s">
        <v>84</v>
      </c>
      <c r="BK87" s="161">
        <f t="shared" si="9"/>
        <v>0</v>
      </c>
      <c r="BL87" s="15" t="s">
        <v>182</v>
      </c>
      <c r="BM87" s="160" t="s">
        <v>209</v>
      </c>
    </row>
    <row r="88" spans="1:65" s="2" customFormat="1" ht="19.5">
      <c r="A88" s="32"/>
      <c r="B88" s="33"/>
      <c r="C88" s="34"/>
      <c r="D88" s="172" t="s">
        <v>228</v>
      </c>
      <c r="E88" s="34"/>
      <c r="F88" s="173" t="s">
        <v>310</v>
      </c>
      <c r="G88" s="34"/>
      <c r="H88" s="34"/>
      <c r="I88" s="174"/>
      <c r="J88" s="34"/>
      <c r="K88" s="34"/>
      <c r="L88" s="37"/>
      <c r="M88" s="175"/>
      <c r="N88" s="176"/>
      <c r="O88" s="62"/>
      <c r="P88" s="62"/>
      <c r="Q88" s="62"/>
      <c r="R88" s="62"/>
      <c r="S88" s="62"/>
      <c r="T88" s="63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5" t="s">
        <v>228</v>
      </c>
      <c r="AU88" s="15" t="s">
        <v>76</v>
      </c>
    </row>
    <row r="89" spans="1:65" s="2" customFormat="1" ht="60">
      <c r="A89" s="32"/>
      <c r="B89" s="33"/>
      <c r="C89" s="149" t="s">
        <v>205</v>
      </c>
      <c r="D89" s="149" t="s">
        <v>177</v>
      </c>
      <c r="E89" s="150" t="s">
        <v>311</v>
      </c>
      <c r="F89" s="151" t="s">
        <v>312</v>
      </c>
      <c r="G89" s="152" t="s">
        <v>217</v>
      </c>
      <c r="H89" s="153">
        <v>187.173</v>
      </c>
      <c r="I89" s="154"/>
      <c r="J89" s="155">
        <f>ROUND(I89*H89,2)</f>
        <v>0</v>
      </c>
      <c r="K89" s="151" t="s">
        <v>181</v>
      </c>
      <c r="L89" s="37"/>
      <c r="M89" s="156" t="s">
        <v>35</v>
      </c>
      <c r="N89" s="157" t="s">
        <v>47</v>
      </c>
      <c r="O89" s="62"/>
      <c r="P89" s="158">
        <f>O89*H89</f>
        <v>0</v>
      </c>
      <c r="Q89" s="158">
        <v>0</v>
      </c>
      <c r="R89" s="158">
        <f>Q89*H89</f>
        <v>0</v>
      </c>
      <c r="S89" s="158">
        <v>0</v>
      </c>
      <c r="T89" s="159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0" t="s">
        <v>182</v>
      </c>
      <c r="AT89" s="160" t="s">
        <v>177</v>
      </c>
      <c r="AU89" s="160" t="s">
        <v>76</v>
      </c>
      <c r="AY89" s="15" t="s">
        <v>183</v>
      </c>
      <c r="BE89" s="161">
        <f>IF(N89="základní",J89,0)</f>
        <v>0</v>
      </c>
      <c r="BF89" s="161">
        <f>IF(N89="snížená",J89,0)</f>
        <v>0</v>
      </c>
      <c r="BG89" s="161">
        <f>IF(N89="zákl. přenesená",J89,0)</f>
        <v>0</v>
      </c>
      <c r="BH89" s="161">
        <f>IF(N89="sníž. přenesená",J89,0)</f>
        <v>0</v>
      </c>
      <c r="BI89" s="161">
        <f>IF(N89="nulová",J89,0)</f>
        <v>0</v>
      </c>
      <c r="BJ89" s="15" t="s">
        <v>84</v>
      </c>
      <c r="BK89" s="161">
        <f>ROUND(I89*H89,2)</f>
        <v>0</v>
      </c>
      <c r="BL89" s="15" t="s">
        <v>182</v>
      </c>
      <c r="BM89" s="160" t="s">
        <v>210</v>
      </c>
    </row>
    <row r="90" spans="1:65" s="2" customFormat="1" ht="19.5">
      <c r="A90" s="32"/>
      <c r="B90" s="33"/>
      <c r="C90" s="34"/>
      <c r="D90" s="172" t="s">
        <v>228</v>
      </c>
      <c r="E90" s="34"/>
      <c r="F90" s="173" t="s">
        <v>313</v>
      </c>
      <c r="G90" s="34"/>
      <c r="H90" s="34"/>
      <c r="I90" s="174"/>
      <c r="J90" s="34"/>
      <c r="K90" s="34"/>
      <c r="L90" s="37"/>
      <c r="M90" s="175"/>
      <c r="N90" s="176"/>
      <c r="O90" s="62"/>
      <c r="P90" s="62"/>
      <c r="Q90" s="62"/>
      <c r="R90" s="62"/>
      <c r="S90" s="62"/>
      <c r="T90" s="63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5" t="s">
        <v>228</v>
      </c>
      <c r="AU90" s="15" t="s">
        <v>76</v>
      </c>
    </row>
    <row r="91" spans="1:65" s="2" customFormat="1" ht="55.5" customHeight="1">
      <c r="A91" s="32"/>
      <c r="B91" s="33"/>
      <c r="C91" s="149" t="s">
        <v>197</v>
      </c>
      <c r="D91" s="149" t="s">
        <v>177</v>
      </c>
      <c r="E91" s="150" t="s">
        <v>314</v>
      </c>
      <c r="F91" s="151" t="s">
        <v>315</v>
      </c>
      <c r="G91" s="152" t="s">
        <v>250</v>
      </c>
      <c r="H91" s="153">
        <v>14</v>
      </c>
      <c r="I91" s="154"/>
      <c r="J91" s="155">
        <f>ROUND(I91*H91,2)</f>
        <v>0</v>
      </c>
      <c r="K91" s="151" t="s">
        <v>181</v>
      </c>
      <c r="L91" s="37"/>
      <c r="M91" s="156" t="s">
        <v>35</v>
      </c>
      <c r="N91" s="157" t="s">
        <v>47</v>
      </c>
      <c r="O91" s="62"/>
      <c r="P91" s="158">
        <f>O91*H91</f>
        <v>0</v>
      </c>
      <c r="Q91" s="158">
        <v>0</v>
      </c>
      <c r="R91" s="158">
        <f>Q91*H91</f>
        <v>0</v>
      </c>
      <c r="S91" s="158">
        <v>0</v>
      </c>
      <c r="T91" s="159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0" t="s">
        <v>182</v>
      </c>
      <c r="AT91" s="160" t="s">
        <v>177</v>
      </c>
      <c r="AU91" s="160" t="s">
        <v>76</v>
      </c>
      <c r="AY91" s="15" t="s">
        <v>183</v>
      </c>
      <c r="BE91" s="161">
        <f>IF(N91="základní",J91,0)</f>
        <v>0</v>
      </c>
      <c r="BF91" s="161">
        <f>IF(N91="snížená",J91,0)</f>
        <v>0</v>
      </c>
      <c r="BG91" s="161">
        <f>IF(N91="zákl. přenesená",J91,0)</f>
        <v>0</v>
      </c>
      <c r="BH91" s="161">
        <f>IF(N91="sníž. přenesená",J91,0)</f>
        <v>0</v>
      </c>
      <c r="BI91" s="161">
        <f>IF(N91="nulová",J91,0)</f>
        <v>0</v>
      </c>
      <c r="BJ91" s="15" t="s">
        <v>84</v>
      </c>
      <c r="BK91" s="161">
        <f>ROUND(I91*H91,2)</f>
        <v>0</v>
      </c>
      <c r="BL91" s="15" t="s">
        <v>182</v>
      </c>
      <c r="BM91" s="160" t="s">
        <v>214</v>
      </c>
    </row>
    <row r="92" spans="1:65" s="2" customFormat="1" ht="48">
      <c r="A92" s="32"/>
      <c r="B92" s="33"/>
      <c r="C92" s="149" t="s">
        <v>211</v>
      </c>
      <c r="D92" s="149" t="s">
        <v>177</v>
      </c>
      <c r="E92" s="150" t="s">
        <v>252</v>
      </c>
      <c r="F92" s="151" t="s">
        <v>253</v>
      </c>
      <c r="G92" s="152" t="s">
        <v>250</v>
      </c>
      <c r="H92" s="153">
        <v>2</v>
      </c>
      <c r="I92" s="154"/>
      <c r="J92" s="155">
        <f>ROUND(I92*H92,2)</f>
        <v>0</v>
      </c>
      <c r="K92" s="151" t="s">
        <v>181</v>
      </c>
      <c r="L92" s="37"/>
      <c r="M92" s="156" t="s">
        <v>35</v>
      </c>
      <c r="N92" s="157" t="s">
        <v>47</v>
      </c>
      <c r="O92" s="62"/>
      <c r="P92" s="158">
        <f>O92*H92</f>
        <v>0</v>
      </c>
      <c r="Q92" s="158">
        <v>0</v>
      </c>
      <c r="R92" s="158">
        <f>Q92*H92</f>
        <v>0</v>
      </c>
      <c r="S92" s="158">
        <v>0</v>
      </c>
      <c r="T92" s="159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0" t="s">
        <v>182</v>
      </c>
      <c r="AT92" s="160" t="s">
        <v>177</v>
      </c>
      <c r="AU92" s="160" t="s">
        <v>76</v>
      </c>
      <c r="AY92" s="15" t="s">
        <v>183</v>
      </c>
      <c r="BE92" s="161">
        <f>IF(N92="základní",J92,0)</f>
        <v>0</v>
      </c>
      <c r="BF92" s="161">
        <f>IF(N92="snížená",J92,0)</f>
        <v>0</v>
      </c>
      <c r="BG92" s="161">
        <f>IF(N92="zákl. přenesená",J92,0)</f>
        <v>0</v>
      </c>
      <c r="BH92" s="161">
        <f>IF(N92="sníž. přenesená",J92,0)</f>
        <v>0</v>
      </c>
      <c r="BI92" s="161">
        <f>IF(N92="nulová",J92,0)</f>
        <v>0</v>
      </c>
      <c r="BJ92" s="15" t="s">
        <v>84</v>
      </c>
      <c r="BK92" s="161">
        <f>ROUND(I92*H92,2)</f>
        <v>0</v>
      </c>
      <c r="BL92" s="15" t="s">
        <v>182</v>
      </c>
      <c r="BM92" s="160" t="s">
        <v>218</v>
      </c>
    </row>
    <row r="93" spans="1:65" s="2" customFormat="1" ht="36">
      <c r="A93" s="32"/>
      <c r="B93" s="33"/>
      <c r="C93" s="149" t="s">
        <v>201</v>
      </c>
      <c r="D93" s="149" t="s">
        <v>177</v>
      </c>
      <c r="E93" s="150" t="s">
        <v>316</v>
      </c>
      <c r="F93" s="151" t="s">
        <v>317</v>
      </c>
      <c r="G93" s="152" t="s">
        <v>217</v>
      </c>
      <c r="H93" s="153">
        <v>124.782</v>
      </c>
      <c r="I93" s="154"/>
      <c r="J93" s="155">
        <f>ROUND(I93*H93,2)</f>
        <v>0</v>
      </c>
      <c r="K93" s="151" t="s">
        <v>181</v>
      </c>
      <c r="L93" s="37"/>
      <c r="M93" s="156" t="s">
        <v>35</v>
      </c>
      <c r="N93" s="157" t="s">
        <v>47</v>
      </c>
      <c r="O93" s="62"/>
      <c r="P93" s="158">
        <f>O93*H93</f>
        <v>0</v>
      </c>
      <c r="Q93" s="158">
        <v>0</v>
      </c>
      <c r="R93" s="158">
        <f>Q93*H93</f>
        <v>0</v>
      </c>
      <c r="S93" s="158">
        <v>0</v>
      </c>
      <c r="T93" s="159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0" t="s">
        <v>182</v>
      </c>
      <c r="AT93" s="160" t="s">
        <v>177</v>
      </c>
      <c r="AU93" s="160" t="s">
        <v>76</v>
      </c>
      <c r="AY93" s="15" t="s">
        <v>183</v>
      </c>
      <c r="BE93" s="161">
        <f>IF(N93="základní",J93,0)</f>
        <v>0</v>
      </c>
      <c r="BF93" s="161">
        <f>IF(N93="snížená",J93,0)</f>
        <v>0</v>
      </c>
      <c r="BG93" s="161">
        <f>IF(N93="zákl. přenesená",J93,0)</f>
        <v>0</v>
      </c>
      <c r="BH93" s="161">
        <f>IF(N93="sníž. přenesená",J93,0)</f>
        <v>0</v>
      </c>
      <c r="BI93" s="161">
        <f>IF(N93="nulová",J93,0)</f>
        <v>0</v>
      </c>
      <c r="BJ93" s="15" t="s">
        <v>84</v>
      </c>
      <c r="BK93" s="161">
        <f>ROUND(I93*H93,2)</f>
        <v>0</v>
      </c>
      <c r="BL93" s="15" t="s">
        <v>182</v>
      </c>
      <c r="BM93" s="160" t="s">
        <v>223</v>
      </c>
    </row>
    <row r="94" spans="1:65" s="2" customFormat="1" ht="19.5">
      <c r="A94" s="32"/>
      <c r="B94" s="33"/>
      <c r="C94" s="34"/>
      <c r="D94" s="172" t="s">
        <v>228</v>
      </c>
      <c r="E94" s="34"/>
      <c r="F94" s="173" t="s">
        <v>310</v>
      </c>
      <c r="G94" s="34"/>
      <c r="H94" s="34"/>
      <c r="I94" s="174"/>
      <c r="J94" s="34"/>
      <c r="K94" s="34"/>
      <c r="L94" s="37"/>
      <c r="M94" s="175"/>
      <c r="N94" s="176"/>
      <c r="O94" s="62"/>
      <c r="P94" s="62"/>
      <c r="Q94" s="62"/>
      <c r="R94" s="62"/>
      <c r="S94" s="62"/>
      <c r="T94" s="63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5" t="s">
        <v>228</v>
      </c>
      <c r="AU94" s="15" t="s">
        <v>76</v>
      </c>
    </row>
    <row r="95" spans="1:65" s="2" customFormat="1" ht="36">
      <c r="A95" s="32"/>
      <c r="B95" s="33"/>
      <c r="C95" s="149" t="s">
        <v>219</v>
      </c>
      <c r="D95" s="149" t="s">
        <v>177</v>
      </c>
      <c r="E95" s="150" t="s">
        <v>318</v>
      </c>
      <c r="F95" s="151" t="s">
        <v>319</v>
      </c>
      <c r="G95" s="152" t="s">
        <v>217</v>
      </c>
      <c r="H95" s="153">
        <v>124.782</v>
      </c>
      <c r="I95" s="154"/>
      <c r="J95" s="155">
        <f>ROUND(I95*H95,2)</f>
        <v>0</v>
      </c>
      <c r="K95" s="151" t="s">
        <v>181</v>
      </c>
      <c r="L95" s="37"/>
      <c r="M95" s="156" t="s">
        <v>35</v>
      </c>
      <c r="N95" s="157" t="s">
        <v>47</v>
      </c>
      <c r="O95" s="62"/>
      <c r="P95" s="158">
        <f>O95*H95</f>
        <v>0</v>
      </c>
      <c r="Q95" s="158">
        <v>0</v>
      </c>
      <c r="R95" s="158">
        <f>Q95*H95</f>
        <v>0</v>
      </c>
      <c r="S95" s="158">
        <v>0</v>
      </c>
      <c r="T95" s="159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0" t="s">
        <v>182</v>
      </c>
      <c r="AT95" s="160" t="s">
        <v>177</v>
      </c>
      <c r="AU95" s="160" t="s">
        <v>76</v>
      </c>
      <c r="AY95" s="15" t="s">
        <v>183</v>
      </c>
      <c r="BE95" s="161">
        <f>IF(N95="základní",J95,0)</f>
        <v>0</v>
      </c>
      <c r="BF95" s="161">
        <f>IF(N95="snížená",J95,0)</f>
        <v>0</v>
      </c>
      <c r="BG95" s="161">
        <f>IF(N95="zákl. přenesená",J95,0)</f>
        <v>0</v>
      </c>
      <c r="BH95" s="161">
        <f>IF(N95="sníž. přenesená",J95,0)</f>
        <v>0</v>
      </c>
      <c r="BI95" s="161">
        <f>IF(N95="nulová",J95,0)</f>
        <v>0</v>
      </c>
      <c r="BJ95" s="15" t="s">
        <v>84</v>
      </c>
      <c r="BK95" s="161">
        <f>ROUND(I95*H95,2)</f>
        <v>0</v>
      </c>
      <c r="BL95" s="15" t="s">
        <v>182</v>
      </c>
      <c r="BM95" s="160" t="s">
        <v>275</v>
      </c>
    </row>
    <row r="96" spans="1:65" s="2" customFormat="1" ht="19.5">
      <c r="A96" s="32"/>
      <c r="B96" s="33"/>
      <c r="C96" s="34"/>
      <c r="D96" s="172" t="s">
        <v>228</v>
      </c>
      <c r="E96" s="34"/>
      <c r="F96" s="173" t="s">
        <v>310</v>
      </c>
      <c r="G96" s="34"/>
      <c r="H96" s="34"/>
      <c r="I96" s="174"/>
      <c r="J96" s="34"/>
      <c r="K96" s="34"/>
      <c r="L96" s="37"/>
      <c r="M96" s="175"/>
      <c r="N96" s="176"/>
      <c r="O96" s="62"/>
      <c r="P96" s="62"/>
      <c r="Q96" s="62"/>
      <c r="R96" s="62"/>
      <c r="S96" s="62"/>
      <c r="T96" s="63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5" t="s">
        <v>228</v>
      </c>
      <c r="AU96" s="15" t="s">
        <v>76</v>
      </c>
    </row>
    <row r="97" spans="1:65" s="2" customFormat="1" ht="36">
      <c r="A97" s="32"/>
      <c r="B97" s="33"/>
      <c r="C97" s="149" t="s">
        <v>203</v>
      </c>
      <c r="D97" s="149" t="s">
        <v>177</v>
      </c>
      <c r="E97" s="150" t="s">
        <v>320</v>
      </c>
      <c r="F97" s="151" t="s">
        <v>321</v>
      </c>
      <c r="G97" s="152" t="s">
        <v>208</v>
      </c>
      <c r="H97" s="153">
        <v>48.436</v>
      </c>
      <c r="I97" s="154"/>
      <c r="J97" s="155">
        <f>ROUND(I97*H97,2)</f>
        <v>0</v>
      </c>
      <c r="K97" s="151" t="s">
        <v>181</v>
      </c>
      <c r="L97" s="37"/>
      <c r="M97" s="156" t="s">
        <v>35</v>
      </c>
      <c r="N97" s="157" t="s">
        <v>47</v>
      </c>
      <c r="O97" s="62"/>
      <c r="P97" s="158">
        <f>O97*H97</f>
        <v>0</v>
      </c>
      <c r="Q97" s="158">
        <v>0</v>
      </c>
      <c r="R97" s="158">
        <f>Q97*H97</f>
        <v>0</v>
      </c>
      <c r="S97" s="158">
        <v>0</v>
      </c>
      <c r="T97" s="159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0" t="s">
        <v>182</v>
      </c>
      <c r="AT97" s="160" t="s">
        <v>177</v>
      </c>
      <c r="AU97" s="160" t="s">
        <v>76</v>
      </c>
      <c r="AY97" s="15" t="s">
        <v>183</v>
      </c>
      <c r="BE97" s="161">
        <f>IF(N97="základní",J97,0)</f>
        <v>0</v>
      </c>
      <c r="BF97" s="161">
        <f>IF(N97="snížená",J97,0)</f>
        <v>0</v>
      </c>
      <c r="BG97" s="161">
        <f>IF(N97="zákl. přenesená",J97,0)</f>
        <v>0</v>
      </c>
      <c r="BH97" s="161">
        <f>IF(N97="sníž. přenesená",J97,0)</f>
        <v>0</v>
      </c>
      <c r="BI97" s="161">
        <f>IF(N97="nulová",J97,0)</f>
        <v>0</v>
      </c>
      <c r="BJ97" s="15" t="s">
        <v>84</v>
      </c>
      <c r="BK97" s="161">
        <f>ROUND(I97*H97,2)</f>
        <v>0</v>
      </c>
      <c r="BL97" s="15" t="s">
        <v>182</v>
      </c>
      <c r="BM97" s="160" t="s">
        <v>227</v>
      </c>
    </row>
    <row r="98" spans="1:65" s="2" customFormat="1" ht="48">
      <c r="A98" s="32"/>
      <c r="B98" s="33"/>
      <c r="C98" s="149" t="s">
        <v>8</v>
      </c>
      <c r="D98" s="149" t="s">
        <v>177</v>
      </c>
      <c r="E98" s="150" t="s">
        <v>322</v>
      </c>
      <c r="F98" s="151" t="s">
        <v>323</v>
      </c>
      <c r="G98" s="152" t="s">
        <v>217</v>
      </c>
      <c r="H98" s="153">
        <v>62.390999999999998</v>
      </c>
      <c r="I98" s="154"/>
      <c r="J98" s="155">
        <f>ROUND(I98*H98,2)</f>
        <v>0</v>
      </c>
      <c r="K98" s="151" t="s">
        <v>181</v>
      </c>
      <c r="L98" s="37"/>
      <c r="M98" s="156" t="s">
        <v>35</v>
      </c>
      <c r="N98" s="157" t="s">
        <v>47</v>
      </c>
      <c r="O98" s="62"/>
      <c r="P98" s="158">
        <f>O98*H98</f>
        <v>0</v>
      </c>
      <c r="Q98" s="158">
        <v>0</v>
      </c>
      <c r="R98" s="158">
        <f>Q98*H98</f>
        <v>0</v>
      </c>
      <c r="S98" s="158">
        <v>0</v>
      </c>
      <c r="T98" s="159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60" t="s">
        <v>182</v>
      </c>
      <c r="AT98" s="160" t="s">
        <v>177</v>
      </c>
      <c r="AU98" s="160" t="s">
        <v>76</v>
      </c>
      <c r="AY98" s="15" t="s">
        <v>183</v>
      </c>
      <c r="BE98" s="161">
        <f>IF(N98="základní",J98,0)</f>
        <v>0</v>
      </c>
      <c r="BF98" s="161">
        <f>IF(N98="snížená",J98,0)</f>
        <v>0</v>
      </c>
      <c r="BG98" s="161">
        <f>IF(N98="zákl. přenesená",J98,0)</f>
        <v>0</v>
      </c>
      <c r="BH98" s="161">
        <f>IF(N98="sníž. přenesená",J98,0)</f>
        <v>0</v>
      </c>
      <c r="BI98" s="161">
        <f>IF(N98="nulová",J98,0)</f>
        <v>0</v>
      </c>
      <c r="BJ98" s="15" t="s">
        <v>84</v>
      </c>
      <c r="BK98" s="161">
        <f>ROUND(I98*H98,2)</f>
        <v>0</v>
      </c>
      <c r="BL98" s="15" t="s">
        <v>182</v>
      </c>
      <c r="BM98" s="160" t="s">
        <v>232</v>
      </c>
    </row>
    <row r="99" spans="1:65" s="2" customFormat="1" ht="60">
      <c r="A99" s="32"/>
      <c r="B99" s="33"/>
      <c r="C99" s="149" t="s">
        <v>204</v>
      </c>
      <c r="D99" s="149" t="s">
        <v>177</v>
      </c>
      <c r="E99" s="150" t="s">
        <v>267</v>
      </c>
      <c r="F99" s="151" t="s">
        <v>268</v>
      </c>
      <c r="G99" s="152" t="s">
        <v>208</v>
      </c>
      <c r="H99" s="153">
        <v>152.1</v>
      </c>
      <c r="I99" s="154"/>
      <c r="J99" s="155">
        <f>ROUND(I99*H99,2)</f>
        <v>0</v>
      </c>
      <c r="K99" s="151" t="s">
        <v>181</v>
      </c>
      <c r="L99" s="37"/>
      <c r="M99" s="156" t="s">
        <v>35</v>
      </c>
      <c r="N99" s="157" t="s">
        <v>47</v>
      </c>
      <c r="O99" s="62"/>
      <c r="P99" s="158">
        <f>O99*H99</f>
        <v>0</v>
      </c>
      <c r="Q99" s="158">
        <v>0</v>
      </c>
      <c r="R99" s="158">
        <f>Q99*H99</f>
        <v>0</v>
      </c>
      <c r="S99" s="158">
        <v>0</v>
      </c>
      <c r="T99" s="159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0" t="s">
        <v>182</v>
      </c>
      <c r="AT99" s="160" t="s">
        <v>177</v>
      </c>
      <c r="AU99" s="160" t="s">
        <v>76</v>
      </c>
      <c r="AY99" s="15" t="s">
        <v>183</v>
      </c>
      <c r="BE99" s="161">
        <f>IF(N99="základní",J99,0)</f>
        <v>0</v>
      </c>
      <c r="BF99" s="161">
        <f>IF(N99="snížená",J99,0)</f>
        <v>0</v>
      </c>
      <c r="BG99" s="161">
        <f>IF(N99="zákl. přenesená",J99,0)</f>
        <v>0</v>
      </c>
      <c r="BH99" s="161">
        <f>IF(N99="sníž. přenesená",J99,0)</f>
        <v>0</v>
      </c>
      <c r="BI99" s="161">
        <f>IF(N99="nulová",J99,0)</f>
        <v>0</v>
      </c>
      <c r="BJ99" s="15" t="s">
        <v>84</v>
      </c>
      <c r="BK99" s="161">
        <f>ROUND(I99*H99,2)</f>
        <v>0</v>
      </c>
      <c r="BL99" s="15" t="s">
        <v>182</v>
      </c>
      <c r="BM99" s="160" t="s">
        <v>235</v>
      </c>
    </row>
    <row r="100" spans="1:65" s="2" customFormat="1" ht="19.5">
      <c r="A100" s="32"/>
      <c r="B100" s="33"/>
      <c r="C100" s="34"/>
      <c r="D100" s="172" t="s">
        <v>228</v>
      </c>
      <c r="E100" s="34"/>
      <c r="F100" s="173" t="s">
        <v>270</v>
      </c>
      <c r="G100" s="34"/>
      <c r="H100" s="34"/>
      <c r="I100" s="174"/>
      <c r="J100" s="34"/>
      <c r="K100" s="34"/>
      <c r="L100" s="37"/>
      <c r="M100" s="175"/>
      <c r="N100" s="176"/>
      <c r="O100" s="62"/>
      <c r="P100" s="62"/>
      <c r="Q100" s="62"/>
      <c r="R100" s="62"/>
      <c r="S100" s="62"/>
      <c r="T100" s="63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5" t="s">
        <v>228</v>
      </c>
      <c r="AU100" s="15" t="s">
        <v>76</v>
      </c>
    </row>
    <row r="101" spans="1:65" s="2" customFormat="1" ht="90" customHeight="1">
      <c r="A101" s="32"/>
      <c r="B101" s="33"/>
      <c r="C101" s="149" t="s">
        <v>236</v>
      </c>
      <c r="D101" s="149" t="s">
        <v>177</v>
      </c>
      <c r="E101" s="150" t="s">
        <v>324</v>
      </c>
      <c r="F101" s="151" t="s">
        <v>325</v>
      </c>
      <c r="G101" s="152" t="s">
        <v>208</v>
      </c>
      <c r="H101" s="153">
        <v>48.436</v>
      </c>
      <c r="I101" s="154"/>
      <c r="J101" s="155">
        <f>ROUND(I101*H101,2)</f>
        <v>0</v>
      </c>
      <c r="K101" s="151" t="s">
        <v>181</v>
      </c>
      <c r="L101" s="37"/>
      <c r="M101" s="156" t="s">
        <v>35</v>
      </c>
      <c r="N101" s="157" t="s">
        <v>47</v>
      </c>
      <c r="O101" s="62"/>
      <c r="P101" s="158">
        <f>O101*H101</f>
        <v>0</v>
      </c>
      <c r="Q101" s="158">
        <v>0</v>
      </c>
      <c r="R101" s="158">
        <f>Q101*H101</f>
        <v>0</v>
      </c>
      <c r="S101" s="158">
        <v>0</v>
      </c>
      <c r="T101" s="159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60" t="s">
        <v>182</v>
      </c>
      <c r="AT101" s="160" t="s">
        <v>177</v>
      </c>
      <c r="AU101" s="160" t="s">
        <v>76</v>
      </c>
      <c r="AY101" s="15" t="s">
        <v>183</v>
      </c>
      <c r="BE101" s="161">
        <f>IF(N101="základní",J101,0)</f>
        <v>0</v>
      </c>
      <c r="BF101" s="161">
        <f>IF(N101="snížená",J101,0)</f>
        <v>0</v>
      </c>
      <c r="BG101" s="161">
        <f>IF(N101="zákl. přenesená",J101,0)</f>
        <v>0</v>
      </c>
      <c r="BH101" s="161">
        <f>IF(N101="sníž. přenesená",J101,0)</f>
        <v>0</v>
      </c>
      <c r="BI101" s="161">
        <f>IF(N101="nulová",J101,0)</f>
        <v>0</v>
      </c>
      <c r="BJ101" s="15" t="s">
        <v>84</v>
      </c>
      <c r="BK101" s="161">
        <f>ROUND(I101*H101,2)</f>
        <v>0</v>
      </c>
      <c r="BL101" s="15" t="s">
        <v>182</v>
      </c>
      <c r="BM101" s="160" t="s">
        <v>285</v>
      </c>
    </row>
    <row r="102" spans="1:65" s="2" customFormat="1" ht="19.5">
      <c r="A102" s="32"/>
      <c r="B102" s="33"/>
      <c r="C102" s="34"/>
      <c r="D102" s="172" t="s">
        <v>228</v>
      </c>
      <c r="E102" s="34"/>
      <c r="F102" s="173" t="s">
        <v>270</v>
      </c>
      <c r="G102" s="34"/>
      <c r="H102" s="34"/>
      <c r="I102" s="174"/>
      <c r="J102" s="34"/>
      <c r="K102" s="34"/>
      <c r="L102" s="37"/>
      <c r="M102" s="182"/>
      <c r="N102" s="183"/>
      <c r="O102" s="179"/>
      <c r="P102" s="179"/>
      <c r="Q102" s="179"/>
      <c r="R102" s="179"/>
      <c r="S102" s="179"/>
      <c r="T102" s="184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5" t="s">
        <v>228</v>
      </c>
      <c r="AU102" s="15" t="s">
        <v>76</v>
      </c>
    </row>
    <row r="103" spans="1:65" s="2" customFormat="1" ht="6.95" customHeight="1">
      <c r="A103" s="32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7"/>
      <c r="M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</sheetData>
  <sheetProtection algorithmName="SHA-512" hashValue="zR2s9qlWiWh/UAf6WAF2dvfx84lG0kW4ulMLkPNIv34wCadVpOBcQjDJOQdKsxF5Y67Xcu8hkbZthelB2NZXsw==" saltValue="HFJEhBQn/105jRT8gurNCorq2JOmSA/vIHZ5DOTqZySKLHRaKPZHRbLmRbN0RTMm0GG3gM87vQbGhIh+IwWXYA==" spinCount="100000" sheet="1" objects="1" scenarios="1" formatColumns="0" formatRows="0" autoFilter="0"/>
  <autoFilter ref="C78:K102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BM88"/>
  <sheetViews>
    <sheetView showGridLines="0" topLeftCell="A58" workbookViewId="0">
      <selection activeCell="F67" sqref="F67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5" t="s">
        <v>100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customHeight="1">
      <c r="B4" s="18"/>
      <c r="D4" s="108" t="s">
        <v>157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44" t="str">
        <f>'Rekapitulace stavby'!K6</f>
        <v>Oprava kolejí a výhybek v žst. Volyně.</v>
      </c>
      <c r="F7" s="345"/>
      <c r="G7" s="345"/>
      <c r="H7" s="345"/>
      <c r="L7" s="18"/>
    </row>
    <row r="8" spans="1:46" s="1" customFormat="1" ht="12" customHeight="1">
      <c r="B8" s="18"/>
      <c r="D8" s="110" t="s">
        <v>158</v>
      </c>
      <c r="L8" s="18"/>
    </row>
    <row r="9" spans="1:46" s="2" customFormat="1" ht="16.5" customHeight="1">
      <c r="A9" s="32"/>
      <c r="B9" s="37"/>
      <c r="C9" s="32"/>
      <c r="D9" s="32"/>
      <c r="E9" s="344" t="s">
        <v>303</v>
      </c>
      <c r="F9" s="347"/>
      <c r="G9" s="347"/>
      <c r="H9" s="347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326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46" t="s">
        <v>327</v>
      </c>
      <c r="F11" s="347"/>
      <c r="G11" s="347"/>
      <c r="H11" s="347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21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22</v>
      </c>
      <c r="E14" s="32"/>
      <c r="F14" s="101" t="s">
        <v>23</v>
      </c>
      <c r="G14" s="32"/>
      <c r="H14" s="32"/>
      <c r="I14" s="110" t="s">
        <v>24</v>
      </c>
      <c r="J14" s="112" t="str">
        <f>'Rekapitulace stavby'!AN8</f>
        <v>18. 2. 2021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26</v>
      </c>
      <c r="E16" s="32"/>
      <c r="F16" s="32"/>
      <c r="G16" s="32"/>
      <c r="H16" s="32"/>
      <c r="I16" s="110" t="s">
        <v>27</v>
      </c>
      <c r="J16" s="101" t="str">
        <f>IF('Rekapitulace stavby'!AN10="","",'Rekapitulace stavby'!AN10)</f>
        <v>70994234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tr">
        <f>IF('Rekapitulace stavby'!E11="","",'Rekapitulace stavby'!E11)</f>
        <v xml:space="preserve">Správa železnic, státní organizace, OŘ Plzeň </v>
      </c>
      <c r="F17" s="32"/>
      <c r="G17" s="32"/>
      <c r="H17" s="32"/>
      <c r="I17" s="110" t="s">
        <v>30</v>
      </c>
      <c r="J17" s="101" t="str">
        <f>IF('Rekapitulace stavby'!AN11="","",'Rekapitulace stavby'!AN11)</f>
        <v>CZ70994234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32</v>
      </c>
      <c r="E19" s="32"/>
      <c r="F19" s="32"/>
      <c r="G19" s="32"/>
      <c r="H19" s="32"/>
      <c r="I19" s="110" t="s">
        <v>27</v>
      </c>
      <c r="J19" s="28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8" t="str">
        <f>'Rekapitulace stavby'!E14</f>
        <v>Vyplň údaj</v>
      </c>
      <c r="F20" s="349"/>
      <c r="G20" s="349"/>
      <c r="H20" s="349"/>
      <c r="I20" s="110" t="s">
        <v>30</v>
      </c>
      <c r="J20" s="28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34</v>
      </c>
      <c r="E22" s="32"/>
      <c r="F22" s="32"/>
      <c r="G22" s="32"/>
      <c r="H22" s="32"/>
      <c r="I22" s="110" t="s">
        <v>27</v>
      </c>
      <c r="J22" s="101" t="str">
        <f>IF('Rekapitulace stavby'!AN16="","",'Rekapitulace stavby'!AN16)</f>
        <v/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tr">
        <f>IF('Rekapitulace stavby'!E17="","",'Rekapitulace stavby'!E17)</f>
        <v xml:space="preserve"> </v>
      </c>
      <c r="F23" s="32"/>
      <c r="G23" s="32"/>
      <c r="H23" s="32"/>
      <c r="I23" s="110" t="s">
        <v>30</v>
      </c>
      <c r="J23" s="101" t="str">
        <f>IF('Rekapitulace stavby'!AN17="","",'Rekapitulace stavby'!AN17)</f>
        <v/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38</v>
      </c>
      <c r="E25" s="32"/>
      <c r="F25" s="32"/>
      <c r="G25" s="32"/>
      <c r="H25" s="32"/>
      <c r="I25" s="110" t="s">
        <v>27</v>
      </c>
      <c r="J25" s="101" t="s">
        <v>35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39</v>
      </c>
      <c r="F26" s="32"/>
      <c r="G26" s="32"/>
      <c r="H26" s="32"/>
      <c r="I26" s="110" t="s">
        <v>30</v>
      </c>
      <c r="J26" s="101" t="s">
        <v>35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40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50" t="s">
        <v>35</v>
      </c>
      <c r="F29" s="350"/>
      <c r="G29" s="350"/>
      <c r="H29" s="350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42</v>
      </c>
      <c r="E32" s="32"/>
      <c r="F32" s="32"/>
      <c r="G32" s="32"/>
      <c r="H32" s="32"/>
      <c r="I32" s="32"/>
      <c r="J32" s="118">
        <f>ROUND(J85,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44</v>
      </c>
      <c r="G34" s="32"/>
      <c r="H34" s="32"/>
      <c r="I34" s="119" t="s">
        <v>43</v>
      </c>
      <c r="J34" s="119" t="s">
        <v>45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46</v>
      </c>
      <c r="E35" s="110" t="s">
        <v>47</v>
      </c>
      <c r="F35" s="121">
        <f>ROUND((SUM(BE85:BE87)),  2)</f>
        <v>0</v>
      </c>
      <c r="G35" s="32"/>
      <c r="H35" s="32"/>
      <c r="I35" s="122">
        <v>0.21</v>
      </c>
      <c r="J35" s="121">
        <f>ROUND(((SUM(BE85:BE87))*I35),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48</v>
      </c>
      <c r="F36" s="121">
        <f>ROUND((SUM(BF85:BF87)),  2)</f>
        <v>0</v>
      </c>
      <c r="G36" s="32"/>
      <c r="H36" s="32"/>
      <c r="I36" s="122">
        <v>0.15</v>
      </c>
      <c r="J36" s="121">
        <f>ROUND(((SUM(BF85:BF87))*I36),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49</v>
      </c>
      <c r="F37" s="121">
        <f>ROUND((SUM(BG85:BG87)),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50</v>
      </c>
      <c r="F38" s="121">
        <f>ROUND((SUM(BH85:BH87)),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51</v>
      </c>
      <c r="F39" s="121">
        <f>ROUND((SUM(BI85:BI87)),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52</v>
      </c>
      <c r="E41" s="125"/>
      <c r="F41" s="125"/>
      <c r="G41" s="126" t="s">
        <v>53</v>
      </c>
      <c r="H41" s="127" t="s">
        <v>54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160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51" t="str">
        <f>E7</f>
        <v>Oprava kolejí a výhybek v žst. Volyně.</v>
      </c>
      <c r="F50" s="352"/>
      <c r="G50" s="352"/>
      <c r="H50" s="352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158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51" t="s">
        <v>303</v>
      </c>
      <c r="F52" s="353"/>
      <c r="G52" s="353"/>
      <c r="H52" s="353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326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307" t="str">
        <f>E11</f>
        <v>SO 04.1 - Materiál zadavatele -  NEOCEŇOVAT !</v>
      </c>
      <c r="F54" s="353"/>
      <c r="G54" s="353"/>
      <c r="H54" s="353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22</v>
      </c>
      <c r="D56" s="34"/>
      <c r="E56" s="34"/>
      <c r="F56" s="25" t="str">
        <f>F14</f>
        <v>trať 198 dle JŘ, žst. Volyně</v>
      </c>
      <c r="G56" s="34"/>
      <c r="H56" s="34"/>
      <c r="I56" s="27" t="s">
        <v>24</v>
      </c>
      <c r="J56" s="57" t="str">
        <f>IF(J14="","",J14)</f>
        <v>18. 2. 2021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26</v>
      </c>
      <c r="D58" s="34"/>
      <c r="E58" s="34"/>
      <c r="F58" s="25" t="str">
        <f>E17</f>
        <v xml:space="preserve">Správa železnic, státní organizace, OŘ Plzeň </v>
      </c>
      <c r="G58" s="34"/>
      <c r="H58" s="34"/>
      <c r="I58" s="27" t="s">
        <v>34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>
      <c r="A59" s="32"/>
      <c r="B59" s="33"/>
      <c r="C59" s="27" t="s">
        <v>32</v>
      </c>
      <c r="D59" s="34"/>
      <c r="E59" s="34"/>
      <c r="F59" s="25" t="str">
        <f>IF(E20="","",E20)</f>
        <v>Vyplň údaj</v>
      </c>
      <c r="G59" s="34"/>
      <c r="H59" s="34"/>
      <c r="I59" s="27" t="s">
        <v>38</v>
      </c>
      <c r="J59" s="30" t="str">
        <f>E26</f>
        <v>Libor Brabenec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161</v>
      </c>
      <c r="D61" s="135"/>
      <c r="E61" s="135"/>
      <c r="F61" s="135"/>
      <c r="G61" s="135"/>
      <c r="H61" s="135"/>
      <c r="I61" s="135"/>
      <c r="J61" s="136" t="s">
        <v>162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74</v>
      </c>
      <c r="D63" s="34"/>
      <c r="E63" s="34"/>
      <c r="F63" s="34"/>
      <c r="G63" s="34"/>
      <c r="H63" s="34"/>
      <c r="I63" s="34"/>
      <c r="J63" s="75">
        <f>J85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163</v>
      </c>
    </row>
    <row r="64" spans="1:47" s="2" customFormat="1" ht="21.75" customHeight="1">
      <c r="A64" s="32"/>
      <c r="B64" s="33"/>
      <c r="C64" s="34"/>
      <c r="D64" s="34"/>
      <c r="E64" s="34"/>
      <c r="F64" s="34"/>
      <c r="G64" s="34"/>
      <c r="H64" s="34"/>
      <c r="I64" s="34"/>
      <c r="J64" s="34"/>
      <c r="K64" s="34"/>
      <c r="L64" s="111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pans="1:31" s="2" customFormat="1" ht="6.95" customHeight="1">
      <c r="A65" s="32"/>
      <c r="B65" s="45"/>
      <c r="C65" s="46"/>
      <c r="D65" s="46"/>
      <c r="E65" s="46"/>
      <c r="F65" s="46"/>
      <c r="G65" s="46"/>
      <c r="H65" s="46"/>
      <c r="I65" s="46"/>
      <c r="J65" s="46"/>
      <c r="K65" s="46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9" spans="1:31" s="2" customFormat="1" ht="6.95" customHeight="1">
      <c r="A69" s="32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24.95" customHeight="1">
      <c r="A70" s="32"/>
      <c r="B70" s="33"/>
      <c r="C70" s="21" t="s">
        <v>164</v>
      </c>
      <c r="D70" s="34"/>
      <c r="E70" s="34"/>
      <c r="F70" s="34"/>
      <c r="G70" s="34"/>
      <c r="H70" s="34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6.95" customHeight="1">
      <c r="A71" s="32"/>
      <c r="B71" s="33"/>
      <c r="C71" s="34"/>
      <c r="D71" s="34"/>
      <c r="E71" s="34"/>
      <c r="F71" s="34"/>
      <c r="G71" s="34"/>
      <c r="H71" s="34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2" customHeight="1">
      <c r="A72" s="32"/>
      <c r="B72" s="33"/>
      <c r="C72" s="27" t="s">
        <v>16</v>
      </c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6.5" customHeight="1">
      <c r="A73" s="32"/>
      <c r="B73" s="33"/>
      <c r="C73" s="34"/>
      <c r="D73" s="34"/>
      <c r="E73" s="351" t="str">
        <f>E7</f>
        <v>Oprava kolejí a výhybek v žst. Volyně.</v>
      </c>
      <c r="F73" s="352"/>
      <c r="G73" s="352"/>
      <c r="H73" s="352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1" customFormat="1" ht="12" customHeight="1">
      <c r="B74" s="19"/>
      <c r="C74" s="27" t="s">
        <v>158</v>
      </c>
      <c r="D74" s="20"/>
      <c r="E74" s="20"/>
      <c r="F74" s="20"/>
      <c r="G74" s="20"/>
      <c r="H74" s="20"/>
      <c r="I74" s="20"/>
      <c r="J74" s="20"/>
      <c r="K74" s="20"/>
      <c r="L74" s="18"/>
    </row>
    <row r="75" spans="1:31" s="2" customFormat="1" ht="16.5" customHeight="1">
      <c r="A75" s="32"/>
      <c r="B75" s="33"/>
      <c r="C75" s="34"/>
      <c r="D75" s="34"/>
      <c r="E75" s="351" t="s">
        <v>303</v>
      </c>
      <c r="F75" s="353"/>
      <c r="G75" s="353"/>
      <c r="H75" s="353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326</v>
      </c>
      <c r="D76" s="34"/>
      <c r="E76" s="34"/>
      <c r="F76" s="34"/>
      <c r="G76" s="34"/>
      <c r="H76" s="34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6.5" customHeight="1">
      <c r="A77" s="32"/>
      <c r="B77" s="33"/>
      <c r="C77" s="34"/>
      <c r="D77" s="34"/>
      <c r="E77" s="307" t="str">
        <f>E11</f>
        <v>SO 04.1 - Materiál zadavatele -  NEOCEŇOVAT !</v>
      </c>
      <c r="F77" s="353"/>
      <c r="G77" s="353"/>
      <c r="H77" s="353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22</v>
      </c>
      <c r="D79" s="34"/>
      <c r="E79" s="34"/>
      <c r="F79" s="25" t="str">
        <f>F14</f>
        <v>trať 198 dle JŘ, žst. Volyně</v>
      </c>
      <c r="G79" s="34"/>
      <c r="H79" s="34"/>
      <c r="I79" s="27" t="s">
        <v>24</v>
      </c>
      <c r="J79" s="57" t="str">
        <f>IF(J14="","",J14)</f>
        <v>18. 2. 2021</v>
      </c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5.2" customHeight="1">
      <c r="A81" s="32"/>
      <c r="B81" s="33"/>
      <c r="C81" s="27" t="s">
        <v>26</v>
      </c>
      <c r="D81" s="34"/>
      <c r="E81" s="34"/>
      <c r="F81" s="25" t="str">
        <f>E17</f>
        <v xml:space="preserve">Správa železnic, státní organizace, OŘ Plzeň </v>
      </c>
      <c r="G81" s="34"/>
      <c r="H81" s="34"/>
      <c r="I81" s="27" t="s">
        <v>34</v>
      </c>
      <c r="J81" s="30" t="str">
        <f>E23</f>
        <v xml:space="preserve"> </v>
      </c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>
      <c r="A82" s="32"/>
      <c r="B82" s="33"/>
      <c r="C82" s="27" t="s">
        <v>32</v>
      </c>
      <c r="D82" s="34"/>
      <c r="E82" s="34"/>
      <c r="F82" s="25" t="str">
        <f>IF(E20="","",E20)</f>
        <v>Vyplň údaj</v>
      </c>
      <c r="G82" s="34"/>
      <c r="H82" s="34"/>
      <c r="I82" s="27" t="s">
        <v>38</v>
      </c>
      <c r="J82" s="30" t="str">
        <f>E26</f>
        <v>Libor Brabenec</v>
      </c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0.3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9" customFormat="1" ht="29.25" customHeight="1">
      <c r="A84" s="138"/>
      <c r="B84" s="139"/>
      <c r="C84" s="140" t="s">
        <v>165</v>
      </c>
      <c r="D84" s="141" t="s">
        <v>61</v>
      </c>
      <c r="E84" s="141" t="s">
        <v>57</v>
      </c>
      <c r="F84" s="141" t="s">
        <v>58</v>
      </c>
      <c r="G84" s="141" t="s">
        <v>166</v>
      </c>
      <c r="H84" s="141" t="s">
        <v>167</v>
      </c>
      <c r="I84" s="141" t="s">
        <v>168</v>
      </c>
      <c r="J84" s="141" t="s">
        <v>162</v>
      </c>
      <c r="K84" s="142" t="s">
        <v>169</v>
      </c>
      <c r="L84" s="143"/>
      <c r="M84" s="66" t="s">
        <v>35</v>
      </c>
      <c r="N84" s="67" t="s">
        <v>46</v>
      </c>
      <c r="O84" s="67" t="s">
        <v>170</v>
      </c>
      <c r="P84" s="67" t="s">
        <v>171</v>
      </c>
      <c r="Q84" s="67" t="s">
        <v>172</v>
      </c>
      <c r="R84" s="67" t="s">
        <v>173</v>
      </c>
      <c r="S84" s="67" t="s">
        <v>174</v>
      </c>
      <c r="T84" s="68" t="s">
        <v>175</v>
      </c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8"/>
    </row>
    <row r="85" spans="1:65" s="2" customFormat="1" ht="22.9" customHeight="1">
      <c r="A85" s="32"/>
      <c r="B85" s="33"/>
      <c r="C85" s="73" t="s">
        <v>176</v>
      </c>
      <c r="D85" s="34"/>
      <c r="E85" s="34"/>
      <c r="F85" s="34"/>
      <c r="G85" s="34"/>
      <c r="H85" s="34"/>
      <c r="I85" s="34"/>
      <c r="J85" s="144">
        <f>BK85</f>
        <v>0</v>
      </c>
      <c r="K85" s="34"/>
      <c r="L85" s="37"/>
      <c r="M85" s="69"/>
      <c r="N85" s="145"/>
      <c r="O85" s="70"/>
      <c r="P85" s="146">
        <f>SUM(P86:P87)</f>
        <v>0</v>
      </c>
      <c r="Q85" s="70"/>
      <c r="R85" s="146">
        <f>SUM(R86:R87)</f>
        <v>48.436</v>
      </c>
      <c r="S85" s="70"/>
      <c r="T85" s="147">
        <f>SUM(T86:T87)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5" t="s">
        <v>75</v>
      </c>
      <c r="AU85" s="15" t="s">
        <v>163</v>
      </c>
      <c r="BK85" s="148">
        <f>SUM(BK86:BK87)</f>
        <v>0</v>
      </c>
    </row>
    <row r="86" spans="1:65" s="2" customFormat="1" ht="16.5" customHeight="1">
      <c r="A86" s="32"/>
      <c r="B86" s="33"/>
      <c r="C86" s="162" t="s">
        <v>84</v>
      </c>
      <c r="D86" s="162" t="s">
        <v>198</v>
      </c>
      <c r="E86" s="163" t="s">
        <v>328</v>
      </c>
      <c r="F86" s="164" t="s">
        <v>329</v>
      </c>
      <c r="G86" s="165" t="s">
        <v>222</v>
      </c>
      <c r="H86" s="166">
        <v>1</v>
      </c>
      <c r="I86" s="362">
        <v>0</v>
      </c>
      <c r="J86" s="168">
        <f>ROUND(I86*H86,2)</f>
        <v>0</v>
      </c>
      <c r="K86" s="164" t="s">
        <v>35</v>
      </c>
      <c r="L86" s="169"/>
      <c r="M86" s="170" t="s">
        <v>35</v>
      </c>
      <c r="N86" s="171" t="s">
        <v>47</v>
      </c>
      <c r="O86" s="62"/>
      <c r="P86" s="158">
        <f>O86*H86</f>
        <v>0</v>
      </c>
      <c r="Q86" s="158">
        <v>48.436</v>
      </c>
      <c r="R86" s="158">
        <f>Q86*H86</f>
        <v>48.436</v>
      </c>
      <c r="S86" s="158">
        <v>0</v>
      </c>
      <c r="T86" s="159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0" t="s">
        <v>193</v>
      </c>
      <c r="AT86" s="160" t="s">
        <v>198</v>
      </c>
      <c r="AU86" s="160" t="s">
        <v>76</v>
      </c>
      <c r="AY86" s="15" t="s">
        <v>183</v>
      </c>
      <c r="BE86" s="161">
        <f>IF(N86="základní",J86,0)</f>
        <v>0</v>
      </c>
      <c r="BF86" s="161">
        <f>IF(N86="snížená",J86,0)</f>
        <v>0</v>
      </c>
      <c r="BG86" s="161">
        <f>IF(N86="zákl. přenesená",J86,0)</f>
        <v>0</v>
      </c>
      <c r="BH86" s="161">
        <f>IF(N86="sníž. přenesená",J86,0)</f>
        <v>0</v>
      </c>
      <c r="BI86" s="161">
        <f>IF(N86="nulová",J86,0)</f>
        <v>0</v>
      </c>
      <c r="BJ86" s="15" t="s">
        <v>84</v>
      </c>
      <c r="BK86" s="161">
        <f>ROUND(I86*H86,2)</f>
        <v>0</v>
      </c>
      <c r="BL86" s="15" t="s">
        <v>182</v>
      </c>
      <c r="BM86" s="160" t="s">
        <v>330</v>
      </c>
    </row>
    <row r="87" spans="1:65" s="2" customFormat="1" ht="27.75">
      <c r="A87" s="32"/>
      <c r="B87" s="33"/>
      <c r="C87" s="34"/>
      <c r="D87" s="172" t="s">
        <v>228</v>
      </c>
      <c r="E87" s="34"/>
      <c r="F87" s="363" t="s">
        <v>1647</v>
      </c>
      <c r="G87" s="34"/>
      <c r="H87" s="34"/>
      <c r="I87" s="174"/>
      <c r="J87" s="34"/>
      <c r="K87" s="34"/>
      <c r="L87" s="37"/>
      <c r="M87" s="182"/>
      <c r="N87" s="183"/>
      <c r="O87" s="179"/>
      <c r="P87" s="179"/>
      <c r="Q87" s="179"/>
      <c r="R87" s="179"/>
      <c r="S87" s="179"/>
      <c r="T87" s="184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228</v>
      </c>
      <c r="AU87" s="15" t="s">
        <v>76</v>
      </c>
    </row>
    <row r="88" spans="1:65" s="2" customFormat="1" ht="6.95" customHeight="1">
      <c r="A88" s="32"/>
      <c r="B88" s="45"/>
      <c r="C88" s="46"/>
      <c r="D88" s="46"/>
      <c r="E88" s="46"/>
      <c r="F88" s="46"/>
      <c r="G88" s="46"/>
      <c r="H88" s="46"/>
      <c r="I88" s="46"/>
      <c r="J88" s="46"/>
      <c r="K88" s="46"/>
      <c r="L88" s="37"/>
      <c r="M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</sheetData>
  <sheetProtection password="C722" sheet="1" objects="1" scenarios="1" formatColumns="0" formatRows="0" autoFilter="0"/>
  <autoFilter ref="C84:K87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5" t="s">
        <v>103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customHeight="1">
      <c r="B4" s="18"/>
      <c r="D4" s="108" t="s">
        <v>157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44" t="str">
        <f>'Rekapitulace stavby'!K6</f>
        <v>Oprava kolejí a výhybek v žst. Volyně.</v>
      </c>
      <c r="F7" s="345"/>
      <c r="G7" s="345"/>
      <c r="H7" s="345"/>
      <c r="L7" s="18"/>
    </row>
    <row r="8" spans="1:46" s="2" customFormat="1" ht="12" customHeight="1">
      <c r="A8" s="32"/>
      <c r="B8" s="37"/>
      <c r="C8" s="32"/>
      <c r="D8" s="110" t="s">
        <v>158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6" t="s">
        <v>331</v>
      </c>
      <c r="F9" s="347"/>
      <c r="G9" s="347"/>
      <c r="H9" s="347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19</v>
      </c>
      <c r="G11" s="32"/>
      <c r="H11" s="32"/>
      <c r="I11" s="110" t="s">
        <v>20</v>
      </c>
      <c r="J11" s="101" t="s">
        <v>21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22</v>
      </c>
      <c r="E12" s="32"/>
      <c r="F12" s="101" t="s">
        <v>23</v>
      </c>
      <c r="G12" s="32"/>
      <c r="H12" s="32"/>
      <c r="I12" s="110" t="s">
        <v>24</v>
      </c>
      <c r="J12" s="112" t="str">
        <f>'Rekapitulace stavby'!AN8</f>
        <v>18. 2. 2021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26</v>
      </c>
      <c r="E14" s="32"/>
      <c r="F14" s="32"/>
      <c r="G14" s="32"/>
      <c r="H14" s="32"/>
      <c r="I14" s="110" t="s">
        <v>27</v>
      </c>
      <c r="J14" s="101" t="str">
        <f>IF('Rekapitulace stavby'!AN10="","",'Rekapitulace stavby'!AN10)</f>
        <v>70994234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tr">
        <f>IF('Rekapitulace stavby'!E11="","",'Rekapitulace stavby'!E11)</f>
        <v xml:space="preserve">Správa železnic, státní organizace, OŘ Plzeň </v>
      </c>
      <c r="F15" s="32"/>
      <c r="G15" s="32"/>
      <c r="H15" s="32"/>
      <c r="I15" s="110" t="s">
        <v>30</v>
      </c>
      <c r="J15" s="101" t="str">
        <f>IF('Rekapitulace stavby'!AN11="","",'Rekapitulace stavby'!AN11)</f>
        <v>CZ70994234</v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32</v>
      </c>
      <c r="E17" s="32"/>
      <c r="F17" s="32"/>
      <c r="G17" s="32"/>
      <c r="H17" s="32"/>
      <c r="I17" s="110" t="s">
        <v>27</v>
      </c>
      <c r="J17" s="28" t="str">
        <f>'Rekapitulace stavby'!AN13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8" t="str">
        <f>'Rekapitulace stavby'!E14</f>
        <v>Vyplň údaj</v>
      </c>
      <c r="F18" s="349"/>
      <c r="G18" s="349"/>
      <c r="H18" s="349"/>
      <c r="I18" s="110" t="s">
        <v>30</v>
      </c>
      <c r="J18" s="28" t="str">
        <f>'Rekapitulace stavby'!AN14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34</v>
      </c>
      <c r="E20" s="32"/>
      <c r="F20" s="32"/>
      <c r="G20" s="32"/>
      <c r="H20" s="32"/>
      <c r="I20" s="110" t="s">
        <v>27</v>
      </c>
      <c r="J20" s="101" t="str">
        <f>IF('Rekapitulace stavby'!AN16="","",'Rekapitulace stavby'!AN16)</f>
        <v/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tr">
        <f>IF('Rekapitulace stavby'!E17="","",'Rekapitulace stavby'!E17)</f>
        <v xml:space="preserve"> </v>
      </c>
      <c r="F21" s="32"/>
      <c r="G21" s="32"/>
      <c r="H21" s="32"/>
      <c r="I21" s="110" t="s">
        <v>30</v>
      </c>
      <c r="J21" s="101" t="str">
        <f>IF('Rekapitulace stavby'!AN17="","",'Rekapitulace stavby'!AN17)</f>
        <v/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38</v>
      </c>
      <c r="E23" s="32"/>
      <c r="F23" s="32"/>
      <c r="G23" s="32"/>
      <c r="H23" s="32"/>
      <c r="I23" s="110" t="s">
        <v>27</v>
      </c>
      <c r="J23" s="101" t="s">
        <v>35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">
        <v>39</v>
      </c>
      <c r="F24" s="32"/>
      <c r="G24" s="32"/>
      <c r="H24" s="32"/>
      <c r="I24" s="110" t="s">
        <v>30</v>
      </c>
      <c r="J24" s="101" t="s">
        <v>35</v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40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50" t="s">
        <v>35</v>
      </c>
      <c r="F27" s="350"/>
      <c r="G27" s="350"/>
      <c r="H27" s="350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42</v>
      </c>
      <c r="E30" s="32"/>
      <c r="F30" s="32"/>
      <c r="G30" s="32"/>
      <c r="H30" s="32"/>
      <c r="I30" s="32"/>
      <c r="J30" s="118">
        <f>ROUND(J79,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44</v>
      </c>
      <c r="G32" s="32"/>
      <c r="H32" s="32"/>
      <c r="I32" s="119" t="s">
        <v>43</v>
      </c>
      <c r="J32" s="119" t="s">
        <v>45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46</v>
      </c>
      <c r="E33" s="110" t="s">
        <v>47</v>
      </c>
      <c r="F33" s="121">
        <f>ROUND((SUM(BE79:BE103)),  2)</f>
        <v>0</v>
      </c>
      <c r="G33" s="32"/>
      <c r="H33" s="32"/>
      <c r="I33" s="122">
        <v>0.21</v>
      </c>
      <c r="J33" s="121">
        <f>ROUND(((SUM(BE79:BE103))*I33),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48</v>
      </c>
      <c r="F34" s="121">
        <f>ROUND((SUM(BF79:BF103)),  2)</f>
        <v>0</v>
      </c>
      <c r="G34" s="32"/>
      <c r="H34" s="32"/>
      <c r="I34" s="122">
        <v>0.15</v>
      </c>
      <c r="J34" s="121">
        <f>ROUND(((SUM(BF79:BF103))*I34),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49</v>
      </c>
      <c r="F35" s="121">
        <f>ROUND((SUM(BG79:BG103)),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50</v>
      </c>
      <c r="F36" s="121">
        <f>ROUND((SUM(BH79:BH103)),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51</v>
      </c>
      <c r="F37" s="121">
        <f>ROUND((SUM(BI79:BI103)),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52</v>
      </c>
      <c r="E39" s="125"/>
      <c r="F39" s="125"/>
      <c r="G39" s="126" t="s">
        <v>53</v>
      </c>
      <c r="H39" s="127" t="s">
        <v>54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160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51" t="str">
        <f>E7</f>
        <v>Oprava kolejí a výhybek v žst. Volyně.</v>
      </c>
      <c r="F48" s="352"/>
      <c r="G48" s="352"/>
      <c r="H48" s="352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158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7" t="str">
        <f>E9</f>
        <v>SO 05 - výhybka č. 2 (JS49 1-9-190 P) nová, dřev. pražce</v>
      </c>
      <c r="F50" s="353"/>
      <c r="G50" s="353"/>
      <c r="H50" s="353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>trať 198 dle JŘ, žst. Volyně</v>
      </c>
      <c r="G52" s="34"/>
      <c r="H52" s="34"/>
      <c r="I52" s="27" t="s">
        <v>24</v>
      </c>
      <c r="J52" s="57" t="str">
        <f>IF(J12="","",J12)</f>
        <v>18. 2. 2021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26</v>
      </c>
      <c r="D54" s="34"/>
      <c r="E54" s="34"/>
      <c r="F54" s="25" t="str">
        <f>E15</f>
        <v xml:space="preserve">Správa železnic, státní organizace, OŘ Plzeň </v>
      </c>
      <c r="G54" s="34"/>
      <c r="H54" s="34"/>
      <c r="I54" s="27" t="s">
        <v>34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4"/>
      <c r="E55" s="34"/>
      <c r="F55" s="25" t="str">
        <f>IF(E18="","",E18)</f>
        <v>Vyplň údaj</v>
      </c>
      <c r="G55" s="34"/>
      <c r="H55" s="34"/>
      <c r="I55" s="27" t="s">
        <v>38</v>
      </c>
      <c r="J55" s="30" t="str">
        <f>E24</f>
        <v>Libor Brabenec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161</v>
      </c>
      <c r="D57" s="135"/>
      <c r="E57" s="135"/>
      <c r="F57" s="135"/>
      <c r="G57" s="135"/>
      <c r="H57" s="135"/>
      <c r="I57" s="135"/>
      <c r="J57" s="136" t="s">
        <v>162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74</v>
      </c>
      <c r="D59" s="34"/>
      <c r="E59" s="34"/>
      <c r="F59" s="34"/>
      <c r="G59" s="34"/>
      <c r="H59" s="34"/>
      <c r="I59" s="34"/>
      <c r="J59" s="75">
        <f>J79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163</v>
      </c>
    </row>
    <row r="60" spans="1:47" s="2" customFormat="1" ht="21.7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6.95" customHeight="1">
      <c r="A61" s="32"/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5" spans="1:65" s="2" customFormat="1" ht="6.95" customHeight="1">
      <c r="A65" s="32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65" s="2" customFormat="1" ht="24.95" customHeight="1">
      <c r="A66" s="32"/>
      <c r="B66" s="33"/>
      <c r="C66" s="21" t="s">
        <v>164</v>
      </c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5" s="2" customFormat="1" ht="6.95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5" s="2" customFormat="1" ht="12" customHeight="1">
      <c r="A68" s="32"/>
      <c r="B68" s="33"/>
      <c r="C68" s="27" t="s">
        <v>16</v>
      </c>
      <c r="D68" s="34"/>
      <c r="E68" s="34"/>
      <c r="F68" s="34"/>
      <c r="G68" s="34"/>
      <c r="H68" s="34"/>
      <c r="I68" s="34"/>
      <c r="J68" s="34"/>
      <c r="K68" s="34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5" s="2" customFormat="1" ht="16.5" customHeight="1">
      <c r="A69" s="32"/>
      <c r="B69" s="33"/>
      <c r="C69" s="34"/>
      <c r="D69" s="34"/>
      <c r="E69" s="351" t="str">
        <f>E7</f>
        <v>Oprava kolejí a výhybek v žst. Volyně.</v>
      </c>
      <c r="F69" s="352"/>
      <c r="G69" s="352"/>
      <c r="H69" s="352"/>
      <c r="I69" s="34"/>
      <c r="J69" s="34"/>
      <c r="K69" s="34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5" s="2" customFormat="1" ht="12" customHeight="1">
      <c r="A70" s="32"/>
      <c r="B70" s="33"/>
      <c r="C70" s="27" t="s">
        <v>158</v>
      </c>
      <c r="D70" s="34"/>
      <c r="E70" s="34"/>
      <c r="F70" s="34"/>
      <c r="G70" s="34"/>
      <c r="H70" s="34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5" s="2" customFormat="1" ht="16.5" customHeight="1">
      <c r="A71" s="32"/>
      <c r="B71" s="33"/>
      <c r="C71" s="34"/>
      <c r="D71" s="34"/>
      <c r="E71" s="307" t="str">
        <f>E9</f>
        <v>SO 05 - výhybka č. 2 (JS49 1-9-190 P) nová, dřev. pražce</v>
      </c>
      <c r="F71" s="353"/>
      <c r="G71" s="353"/>
      <c r="H71" s="353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5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5" s="2" customFormat="1" ht="12" customHeight="1">
      <c r="A73" s="32"/>
      <c r="B73" s="33"/>
      <c r="C73" s="27" t="s">
        <v>22</v>
      </c>
      <c r="D73" s="34"/>
      <c r="E73" s="34"/>
      <c r="F73" s="25" t="str">
        <f>F12</f>
        <v>trať 198 dle JŘ, žst. Volyně</v>
      </c>
      <c r="G73" s="34"/>
      <c r="H73" s="34"/>
      <c r="I73" s="27" t="s">
        <v>24</v>
      </c>
      <c r="J73" s="57" t="str">
        <f>IF(J12="","",J12)</f>
        <v>18. 2. 2021</v>
      </c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5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5" s="2" customFormat="1" ht="15.2" customHeight="1">
      <c r="A75" s="32"/>
      <c r="B75" s="33"/>
      <c r="C75" s="27" t="s">
        <v>26</v>
      </c>
      <c r="D75" s="34"/>
      <c r="E75" s="34"/>
      <c r="F75" s="25" t="str">
        <f>E15</f>
        <v xml:space="preserve">Správa železnic, státní organizace, OŘ Plzeň </v>
      </c>
      <c r="G75" s="34"/>
      <c r="H75" s="34"/>
      <c r="I75" s="27" t="s">
        <v>34</v>
      </c>
      <c r="J75" s="30" t="str">
        <f>E21</f>
        <v xml:space="preserve"> </v>
      </c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5" s="2" customFormat="1" ht="15.2" customHeight="1">
      <c r="A76" s="32"/>
      <c r="B76" s="33"/>
      <c r="C76" s="27" t="s">
        <v>32</v>
      </c>
      <c r="D76" s="34"/>
      <c r="E76" s="34"/>
      <c r="F76" s="25" t="str">
        <f>IF(E18="","",E18)</f>
        <v>Vyplň údaj</v>
      </c>
      <c r="G76" s="34"/>
      <c r="H76" s="34"/>
      <c r="I76" s="27" t="s">
        <v>38</v>
      </c>
      <c r="J76" s="30" t="str">
        <f>E24</f>
        <v>Libor Brabenec</v>
      </c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5" s="2" customFormat="1" ht="10.3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5" s="9" customFormat="1" ht="29.25" customHeight="1">
      <c r="A78" s="138"/>
      <c r="B78" s="139"/>
      <c r="C78" s="140" t="s">
        <v>165</v>
      </c>
      <c r="D78" s="141" t="s">
        <v>61</v>
      </c>
      <c r="E78" s="141" t="s">
        <v>57</v>
      </c>
      <c r="F78" s="141" t="s">
        <v>58</v>
      </c>
      <c r="G78" s="141" t="s">
        <v>166</v>
      </c>
      <c r="H78" s="141" t="s">
        <v>167</v>
      </c>
      <c r="I78" s="141" t="s">
        <v>168</v>
      </c>
      <c r="J78" s="141" t="s">
        <v>162</v>
      </c>
      <c r="K78" s="142" t="s">
        <v>169</v>
      </c>
      <c r="L78" s="143"/>
      <c r="M78" s="66" t="s">
        <v>35</v>
      </c>
      <c r="N78" s="67" t="s">
        <v>46</v>
      </c>
      <c r="O78" s="67" t="s">
        <v>170</v>
      </c>
      <c r="P78" s="67" t="s">
        <v>171</v>
      </c>
      <c r="Q78" s="67" t="s">
        <v>172</v>
      </c>
      <c r="R78" s="67" t="s">
        <v>173</v>
      </c>
      <c r="S78" s="67" t="s">
        <v>174</v>
      </c>
      <c r="T78" s="68" t="s">
        <v>175</v>
      </c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</row>
    <row r="79" spans="1:65" s="2" customFormat="1" ht="22.9" customHeight="1">
      <c r="A79" s="32"/>
      <c r="B79" s="33"/>
      <c r="C79" s="73" t="s">
        <v>176</v>
      </c>
      <c r="D79" s="34"/>
      <c r="E79" s="34"/>
      <c r="F79" s="34"/>
      <c r="G79" s="34"/>
      <c r="H79" s="34"/>
      <c r="I79" s="34"/>
      <c r="J79" s="144">
        <f>BK79</f>
        <v>0</v>
      </c>
      <c r="K79" s="34"/>
      <c r="L79" s="37"/>
      <c r="M79" s="69"/>
      <c r="N79" s="145"/>
      <c r="O79" s="70"/>
      <c r="P79" s="146">
        <f>SUM(P80:P103)</f>
        <v>0</v>
      </c>
      <c r="Q79" s="70"/>
      <c r="R79" s="146">
        <f>SUM(R80:R103)</f>
        <v>116.58</v>
      </c>
      <c r="S79" s="70"/>
      <c r="T79" s="147">
        <f>SUM(T80:T103)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5" t="s">
        <v>75</v>
      </c>
      <c r="AU79" s="15" t="s">
        <v>163</v>
      </c>
      <c r="BK79" s="148">
        <f>SUM(BK80:BK103)</f>
        <v>0</v>
      </c>
    </row>
    <row r="80" spans="1:65" s="2" customFormat="1" ht="36">
      <c r="A80" s="32"/>
      <c r="B80" s="33"/>
      <c r="C80" s="149" t="s">
        <v>84</v>
      </c>
      <c r="D80" s="149" t="s">
        <v>177</v>
      </c>
      <c r="E80" s="150" t="s">
        <v>178</v>
      </c>
      <c r="F80" s="151" t="s">
        <v>179</v>
      </c>
      <c r="G80" s="152" t="s">
        <v>180</v>
      </c>
      <c r="H80" s="153">
        <v>75</v>
      </c>
      <c r="I80" s="154"/>
      <c r="J80" s="155">
        <f t="shared" ref="J80:J88" si="0">ROUND(I80*H80,2)</f>
        <v>0</v>
      </c>
      <c r="K80" s="151" t="s">
        <v>181</v>
      </c>
      <c r="L80" s="37"/>
      <c r="M80" s="156" t="s">
        <v>35</v>
      </c>
      <c r="N80" s="157" t="s">
        <v>47</v>
      </c>
      <c r="O80" s="62"/>
      <c r="P80" s="158">
        <f t="shared" ref="P80:P88" si="1">O80*H80</f>
        <v>0</v>
      </c>
      <c r="Q80" s="158">
        <v>0</v>
      </c>
      <c r="R80" s="158">
        <f t="shared" ref="R80:R88" si="2">Q80*H80</f>
        <v>0</v>
      </c>
      <c r="S80" s="158">
        <v>0</v>
      </c>
      <c r="T80" s="159">
        <f t="shared" ref="T80:T88" si="3"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60" t="s">
        <v>182</v>
      </c>
      <c r="AT80" s="160" t="s">
        <v>177</v>
      </c>
      <c r="AU80" s="160" t="s">
        <v>76</v>
      </c>
      <c r="AY80" s="15" t="s">
        <v>183</v>
      </c>
      <c r="BE80" s="161">
        <f t="shared" ref="BE80:BE88" si="4">IF(N80="základní",J80,0)</f>
        <v>0</v>
      </c>
      <c r="BF80" s="161">
        <f t="shared" ref="BF80:BF88" si="5">IF(N80="snížená",J80,0)</f>
        <v>0</v>
      </c>
      <c r="BG80" s="161">
        <f t="shared" ref="BG80:BG88" si="6">IF(N80="zákl. přenesená",J80,0)</f>
        <v>0</v>
      </c>
      <c r="BH80" s="161">
        <f t="shared" ref="BH80:BH88" si="7">IF(N80="sníž. přenesená",J80,0)</f>
        <v>0</v>
      </c>
      <c r="BI80" s="161">
        <f t="shared" ref="BI80:BI88" si="8">IF(N80="nulová",J80,0)</f>
        <v>0</v>
      </c>
      <c r="BJ80" s="15" t="s">
        <v>84</v>
      </c>
      <c r="BK80" s="161">
        <f t="shared" ref="BK80:BK88" si="9">ROUND(I80*H80,2)</f>
        <v>0</v>
      </c>
      <c r="BL80" s="15" t="s">
        <v>182</v>
      </c>
      <c r="BM80" s="160" t="s">
        <v>86</v>
      </c>
    </row>
    <row r="81" spans="1:65" s="2" customFormat="1" ht="36">
      <c r="A81" s="32"/>
      <c r="B81" s="33"/>
      <c r="C81" s="149" t="s">
        <v>86</v>
      </c>
      <c r="D81" s="149" t="s">
        <v>177</v>
      </c>
      <c r="E81" s="150" t="s">
        <v>184</v>
      </c>
      <c r="F81" s="151" t="s">
        <v>185</v>
      </c>
      <c r="G81" s="152" t="s">
        <v>180</v>
      </c>
      <c r="H81" s="153">
        <v>75</v>
      </c>
      <c r="I81" s="154"/>
      <c r="J81" s="155">
        <f t="shared" si="0"/>
        <v>0</v>
      </c>
      <c r="K81" s="151" t="s">
        <v>181</v>
      </c>
      <c r="L81" s="37"/>
      <c r="M81" s="156" t="s">
        <v>35</v>
      </c>
      <c r="N81" s="157" t="s">
        <v>47</v>
      </c>
      <c r="O81" s="62"/>
      <c r="P81" s="158">
        <f t="shared" si="1"/>
        <v>0</v>
      </c>
      <c r="Q81" s="158">
        <v>0</v>
      </c>
      <c r="R81" s="158">
        <f t="shared" si="2"/>
        <v>0</v>
      </c>
      <c r="S81" s="158">
        <v>0</v>
      </c>
      <c r="T81" s="159">
        <f t="shared" si="3"/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R81" s="160" t="s">
        <v>182</v>
      </c>
      <c r="AT81" s="160" t="s">
        <v>177</v>
      </c>
      <c r="AU81" s="160" t="s">
        <v>76</v>
      </c>
      <c r="AY81" s="15" t="s">
        <v>183</v>
      </c>
      <c r="BE81" s="161">
        <f t="shared" si="4"/>
        <v>0</v>
      </c>
      <c r="BF81" s="161">
        <f t="shared" si="5"/>
        <v>0</v>
      </c>
      <c r="BG81" s="161">
        <f t="shared" si="6"/>
        <v>0</v>
      </c>
      <c r="BH81" s="161">
        <f t="shared" si="7"/>
        <v>0</v>
      </c>
      <c r="BI81" s="161">
        <f t="shared" si="8"/>
        <v>0</v>
      </c>
      <c r="BJ81" s="15" t="s">
        <v>84</v>
      </c>
      <c r="BK81" s="161">
        <f t="shared" si="9"/>
        <v>0</v>
      </c>
      <c r="BL81" s="15" t="s">
        <v>182</v>
      </c>
      <c r="BM81" s="160" t="s">
        <v>182</v>
      </c>
    </row>
    <row r="82" spans="1:65" s="2" customFormat="1" ht="36">
      <c r="A82" s="32"/>
      <c r="B82" s="33"/>
      <c r="C82" s="149" t="s">
        <v>186</v>
      </c>
      <c r="D82" s="149" t="s">
        <v>177</v>
      </c>
      <c r="E82" s="150" t="s">
        <v>187</v>
      </c>
      <c r="F82" s="151" t="s">
        <v>188</v>
      </c>
      <c r="G82" s="152" t="s">
        <v>189</v>
      </c>
      <c r="H82" s="153">
        <v>3.75</v>
      </c>
      <c r="I82" s="154"/>
      <c r="J82" s="155">
        <f t="shared" si="0"/>
        <v>0</v>
      </c>
      <c r="K82" s="151" t="s">
        <v>181</v>
      </c>
      <c r="L82" s="37"/>
      <c r="M82" s="156" t="s">
        <v>35</v>
      </c>
      <c r="N82" s="157" t="s">
        <v>47</v>
      </c>
      <c r="O82" s="62"/>
      <c r="P82" s="158">
        <f t="shared" si="1"/>
        <v>0</v>
      </c>
      <c r="Q82" s="158">
        <v>0</v>
      </c>
      <c r="R82" s="158">
        <f t="shared" si="2"/>
        <v>0</v>
      </c>
      <c r="S82" s="158">
        <v>0</v>
      </c>
      <c r="T82" s="159">
        <f t="shared" si="3"/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60" t="s">
        <v>182</v>
      </c>
      <c r="AT82" s="160" t="s">
        <v>177</v>
      </c>
      <c r="AU82" s="160" t="s">
        <v>76</v>
      </c>
      <c r="AY82" s="15" t="s">
        <v>183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15" t="s">
        <v>84</v>
      </c>
      <c r="BK82" s="161">
        <f t="shared" si="9"/>
        <v>0</v>
      </c>
      <c r="BL82" s="15" t="s">
        <v>182</v>
      </c>
      <c r="BM82" s="160" t="s">
        <v>190</v>
      </c>
    </row>
    <row r="83" spans="1:65" s="2" customFormat="1" ht="16.5" customHeight="1">
      <c r="A83" s="32"/>
      <c r="B83" s="33"/>
      <c r="C83" s="162" t="s">
        <v>182</v>
      </c>
      <c r="D83" s="162" t="s">
        <v>198</v>
      </c>
      <c r="E83" s="163" t="s">
        <v>212</v>
      </c>
      <c r="F83" s="164" t="s">
        <v>213</v>
      </c>
      <c r="G83" s="165" t="s">
        <v>208</v>
      </c>
      <c r="H83" s="166">
        <v>6.75</v>
      </c>
      <c r="I83" s="167"/>
      <c r="J83" s="168">
        <f t="shared" si="0"/>
        <v>0</v>
      </c>
      <c r="K83" s="164" t="s">
        <v>181</v>
      </c>
      <c r="L83" s="169"/>
      <c r="M83" s="170" t="s">
        <v>35</v>
      </c>
      <c r="N83" s="171" t="s">
        <v>47</v>
      </c>
      <c r="O83" s="62"/>
      <c r="P83" s="158">
        <f t="shared" si="1"/>
        <v>0</v>
      </c>
      <c r="Q83" s="158">
        <v>1</v>
      </c>
      <c r="R83" s="158">
        <f t="shared" si="2"/>
        <v>6.75</v>
      </c>
      <c r="S83" s="158">
        <v>0</v>
      </c>
      <c r="T83" s="159">
        <f t="shared" si="3"/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60" t="s">
        <v>193</v>
      </c>
      <c r="AT83" s="160" t="s">
        <v>198</v>
      </c>
      <c r="AU83" s="160" t="s">
        <v>76</v>
      </c>
      <c r="AY83" s="15" t="s">
        <v>183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15" t="s">
        <v>84</v>
      </c>
      <c r="BK83" s="161">
        <f t="shared" si="9"/>
        <v>0</v>
      </c>
      <c r="BL83" s="15" t="s">
        <v>182</v>
      </c>
      <c r="BM83" s="160" t="s">
        <v>193</v>
      </c>
    </row>
    <row r="84" spans="1:65" s="2" customFormat="1" ht="16.5" customHeight="1">
      <c r="A84" s="32"/>
      <c r="B84" s="33"/>
      <c r="C84" s="162" t="s">
        <v>194</v>
      </c>
      <c r="D84" s="162" t="s">
        <v>198</v>
      </c>
      <c r="E84" s="163" t="s">
        <v>332</v>
      </c>
      <c r="F84" s="164" t="s">
        <v>333</v>
      </c>
      <c r="G84" s="165" t="s">
        <v>222</v>
      </c>
      <c r="H84" s="166">
        <v>1</v>
      </c>
      <c r="I84" s="167"/>
      <c r="J84" s="168">
        <f t="shared" si="0"/>
        <v>0</v>
      </c>
      <c r="K84" s="164" t="s">
        <v>181</v>
      </c>
      <c r="L84" s="169"/>
      <c r="M84" s="170" t="s">
        <v>35</v>
      </c>
      <c r="N84" s="171" t="s">
        <v>47</v>
      </c>
      <c r="O84" s="62"/>
      <c r="P84" s="158">
        <f t="shared" si="1"/>
        <v>0</v>
      </c>
      <c r="Q84" s="158">
        <v>13.83</v>
      </c>
      <c r="R84" s="158">
        <f t="shared" si="2"/>
        <v>13.83</v>
      </c>
      <c r="S84" s="158">
        <v>0</v>
      </c>
      <c r="T84" s="159">
        <f t="shared" si="3"/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60" t="s">
        <v>193</v>
      </c>
      <c r="AT84" s="160" t="s">
        <v>198</v>
      </c>
      <c r="AU84" s="160" t="s">
        <v>76</v>
      </c>
      <c r="AY84" s="15" t="s">
        <v>183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15" t="s">
        <v>84</v>
      </c>
      <c r="BK84" s="161">
        <f t="shared" si="9"/>
        <v>0</v>
      </c>
      <c r="BL84" s="15" t="s">
        <v>182</v>
      </c>
      <c r="BM84" s="160" t="s">
        <v>197</v>
      </c>
    </row>
    <row r="85" spans="1:65" s="2" customFormat="1" ht="66.75" customHeight="1">
      <c r="A85" s="32"/>
      <c r="B85" s="33"/>
      <c r="C85" s="149" t="s">
        <v>190</v>
      </c>
      <c r="D85" s="149" t="s">
        <v>177</v>
      </c>
      <c r="E85" s="150" t="s">
        <v>304</v>
      </c>
      <c r="F85" s="151" t="s">
        <v>305</v>
      </c>
      <c r="G85" s="152" t="s">
        <v>189</v>
      </c>
      <c r="H85" s="153">
        <v>58</v>
      </c>
      <c r="I85" s="154"/>
      <c r="J85" s="155">
        <f t="shared" si="0"/>
        <v>0</v>
      </c>
      <c r="K85" s="151" t="s">
        <v>181</v>
      </c>
      <c r="L85" s="37"/>
      <c r="M85" s="156" t="s">
        <v>35</v>
      </c>
      <c r="N85" s="157" t="s">
        <v>47</v>
      </c>
      <c r="O85" s="62"/>
      <c r="P85" s="158">
        <f t="shared" si="1"/>
        <v>0</v>
      </c>
      <c r="Q85" s="158">
        <v>0</v>
      </c>
      <c r="R85" s="158">
        <f t="shared" si="2"/>
        <v>0</v>
      </c>
      <c r="S85" s="158">
        <v>0</v>
      </c>
      <c r="T85" s="159">
        <f t="shared" si="3"/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60" t="s">
        <v>182</v>
      </c>
      <c r="AT85" s="160" t="s">
        <v>177</v>
      </c>
      <c r="AU85" s="160" t="s">
        <v>76</v>
      </c>
      <c r="AY85" s="15" t="s">
        <v>183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15" t="s">
        <v>84</v>
      </c>
      <c r="BK85" s="161">
        <f t="shared" si="9"/>
        <v>0</v>
      </c>
      <c r="BL85" s="15" t="s">
        <v>182</v>
      </c>
      <c r="BM85" s="160" t="s">
        <v>201</v>
      </c>
    </row>
    <row r="86" spans="1:65" s="2" customFormat="1" ht="16.5" customHeight="1">
      <c r="A86" s="32"/>
      <c r="B86" s="33"/>
      <c r="C86" s="162" t="s">
        <v>202</v>
      </c>
      <c r="D86" s="162" t="s">
        <v>198</v>
      </c>
      <c r="E86" s="163" t="s">
        <v>206</v>
      </c>
      <c r="F86" s="164" t="s">
        <v>207</v>
      </c>
      <c r="G86" s="165" t="s">
        <v>208</v>
      </c>
      <c r="H86" s="166">
        <v>96</v>
      </c>
      <c r="I86" s="167"/>
      <c r="J86" s="168">
        <f t="shared" si="0"/>
        <v>0</v>
      </c>
      <c r="K86" s="164" t="s">
        <v>181</v>
      </c>
      <c r="L86" s="169"/>
      <c r="M86" s="170" t="s">
        <v>35</v>
      </c>
      <c r="N86" s="171" t="s">
        <v>47</v>
      </c>
      <c r="O86" s="62"/>
      <c r="P86" s="158">
        <f t="shared" si="1"/>
        <v>0</v>
      </c>
      <c r="Q86" s="158">
        <v>1</v>
      </c>
      <c r="R86" s="158">
        <f t="shared" si="2"/>
        <v>96</v>
      </c>
      <c r="S86" s="158">
        <v>0</v>
      </c>
      <c r="T86" s="159">
        <f t="shared" si="3"/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0" t="s">
        <v>193</v>
      </c>
      <c r="AT86" s="160" t="s">
        <v>198</v>
      </c>
      <c r="AU86" s="160" t="s">
        <v>76</v>
      </c>
      <c r="AY86" s="15" t="s">
        <v>183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15" t="s">
        <v>84</v>
      </c>
      <c r="BK86" s="161">
        <f t="shared" si="9"/>
        <v>0</v>
      </c>
      <c r="BL86" s="15" t="s">
        <v>182</v>
      </c>
      <c r="BM86" s="160" t="s">
        <v>203</v>
      </c>
    </row>
    <row r="87" spans="1:65" s="2" customFormat="1" ht="36">
      <c r="A87" s="32"/>
      <c r="B87" s="33"/>
      <c r="C87" s="149" t="s">
        <v>193</v>
      </c>
      <c r="D87" s="149" t="s">
        <v>177</v>
      </c>
      <c r="E87" s="150" t="s">
        <v>306</v>
      </c>
      <c r="F87" s="151" t="s">
        <v>307</v>
      </c>
      <c r="G87" s="152" t="s">
        <v>189</v>
      </c>
      <c r="H87" s="153">
        <v>2</v>
      </c>
      <c r="I87" s="154"/>
      <c r="J87" s="155">
        <f t="shared" si="0"/>
        <v>0</v>
      </c>
      <c r="K87" s="151" t="s">
        <v>181</v>
      </c>
      <c r="L87" s="37"/>
      <c r="M87" s="156" t="s">
        <v>35</v>
      </c>
      <c r="N87" s="157" t="s">
        <v>47</v>
      </c>
      <c r="O87" s="62"/>
      <c r="P87" s="158">
        <f t="shared" si="1"/>
        <v>0</v>
      </c>
      <c r="Q87" s="158">
        <v>0</v>
      </c>
      <c r="R87" s="158">
        <f t="shared" si="2"/>
        <v>0</v>
      </c>
      <c r="S87" s="158">
        <v>0</v>
      </c>
      <c r="T87" s="159">
        <f t="shared" si="3"/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0" t="s">
        <v>182</v>
      </c>
      <c r="AT87" s="160" t="s">
        <v>177</v>
      </c>
      <c r="AU87" s="160" t="s">
        <v>76</v>
      </c>
      <c r="AY87" s="15" t="s">
        <v>183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15" t="s">
        <v>84</v>
      </c>
      <c r="BK87" s="161">
        <f t="shared" si="9"/>
        <v>0</v>
      </c>
      <c r="BL87" s="15" t="s">
        <v>182</v>
      </c>
      <c r="BM87" s="160" t="s">
        <v>204</v>
      </c>
    </row>
    <row r="88" spans="1:65" s="2" customFormat="1" ht="66.75" customHeight="1">
      <c r="A88" s="32"/>
      <c r="B88" s="33"/>
      <c r="C88" s="149" t="s">
        <v>205</v>
      </c>
      <c r="D88" s="149" t="s">
        <v>177</v>
      </c>
      <c r="E88" s="150" t="s">
        <v>334</v>
      </c>
      <c r="F88" s="151" t="s">
        <v>335</v>
      </c>
      <c r="G88" s="152" t="s">
        <v>217</v>
      </c>
      <c r="H88" s="153">
        <v>43.753</v>
      </c>
      <c r="I88" s="154"/>
      <c r="J88" s="155">
        <f t="shared" si="0"/>
        <v>0</v>
      </c>
      <c r="K88" s="151" t="s">
        <v>181</v>
      </c>
      <c r="L88" s="37"/>
      <c r="M88" s="156" t="s">
        <v>35</v>
      </c>
      <c r="N88" s="157" t="s">
        <v>47</v>
      </c>
      <c r="O88" s="62"/>
      <c r="P88" s="158">
        <f t="shared" si="1"/>
        <v>0</v>
      </c>
      <c r="Q88" s="158">
        <v>0</v>
      </c>
      <c r="R88" s="158">
        <f t="shared" si="2"/>
        <v>0</v>
      </c>
      <c r="S88" s="158">
        <v>0</v>
      </c>
      <c r="T88" s="159">
        <f t="shared" si="3"/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0" t="s">
        <v>182</v>
      </c>
      <c r="AT88" s="160" t="s">
        <v>177</v>
      </c>
      <c r="AU88" s="160" t="s">
        <v>76</v>
      </c>
      <c r="AY88" s="15" t="s">
        <v>183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15" t="s">
        <v>84</v>
      </c>
      <c r="BK88" s="161">
        <f t="shared" si="9"/>
        <v>0</v>
      </c>
      <c r="BL88" s="15" t="s">
        <v>182</v>
      </c>
      <c r="BM88" s="160" t="s">
        <v>209</v>
      </c>
    </row>
    <row r="89" spans="1:65" s="2" customFormat="1" ht="19.5">
      <c r="A89" s="32"/>
      <c r="B89" s="33"/>
      <c r="C89" s="34"/>
      <c r="D89" s="172" t="s">
        <v>228</v>
      </c>
      <c r="E89" s="34"/>
      <c r="F89" s="173" t="s">
        <v>310</v>
      </c>
      <c r="G89" s="34"/>
      <c r="H89" s="34"/>
      <c r="I89" s="174"/>
      <c r="J89" s="34"/>
      <c r="K89" s="34"/>
      <c r="L89" s="37"/>
      <c r="M89" s="175"/>
      <c r="N89" s="176"/>
      <c r="O89" s="62"/>
      <c r="P89" s="62"/>
      <c r="Q89" s="62"/>
      <c r="R89" s="62"/>
      <c r="S89" s="62"/>
      <c r="T89" s="63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5" t="s">
        <v>228</v>
      </c>
      <c r="AU89" s="15" t="s">
        <v>76</v>
      </c>
    </row>
    <row r="90" spans="1:65" s="2" customFormat="1" ht="66.75" customHeight="1">
      <c r="A90" s="32"/>
      <c r="B90" s="33"/>
      <c r="C90" s="149" t="s">
        <v>197</v>
      </c>
      <c r="D90" s="149" t="s">
        <v>177</v>
      </c>
      <c r="E90" s="150" t="s">
        <v>336</v>
      </c>
      <c r="F90" s="151" t="s">
        <v>337</v>
      </c>
      <c r="G90" s="152" t="s">
        <v>217</v>
      </c>
      <c r="H90" s="153">
        <v>131.25899999999999</v>
      </c>
      <c r="I90" s="154"/>
      <c r="J90" s="155">
        <f>ROUND(I90*H90,2)</f>
        <v>0</v>
      </c>
      <c r="K90" s="151" t="s">
        <v>181</v>
      </c>
      <c r="L90" s="37"/>
      <c r="M90" s="156" t="s">
        <v>35</v>
      </c>
      <c r="N90" s="157" t="s">
        <v>47</v>
      </c>
      <c r="O90" s="62"/>
      <c r="P90" s="158">
        <f>O90*H90</f>
        <v>0</v>
      </c>
      <c r="Q90" s="158">
        <v>0</v>
      </c>
      <c r="R90" s="158">
        <f>Q90*H90</f>
        <v>0</v>
      </c>
      <c r="S90" s="158">
        <v>0</v>
      </c>
      <c r="T90" s="159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0" t="s">
        <v>182</v>
      </c>
      <c r="AT90" s="160" t="s">
        <v>177</v>
      </c>
      <c r="AU90" s="160" t="s">
        <v>76</v>
      </c>
      <c r="AY90" s="15" t="s">
        <v>183</v>
      </c>
      <c r="BE90" s="161">
        <f>IF(N90="základní",J90,0)</f>
        <v>0</v>
      </c>
      <c r="BF90" s="161">
        <f>IF(N90="snížená",J90,0)</f>
        <v>0</v>
      </c>
      <c r="BG90" s="161">
        <f>IF(N90="zákl. přenesená",J90,0)</f>
        <v>0</v>
      </c>
      <c r="BH90" s="161">
        <f>IF(N90="sníž. přenesená",J90,0)</f>
        <v>0</v>
      </c>
      <c r="BI90" s="161">
        <f>IF(N90="nulová",J90,0)</f>
        <v>0</v>
      </c>
      <c r="BJ90" s="15" t="s">
        <v>84</v>
      </c>
      <c r="BK90" s="161">
        <f>ROUND(I90*H90,2)</f>
        <v>0</v>
      </c>
      <c r="BL90" s="15" t="s">
        <v>182</v>
      </c>
      <c r="BM90" s="160" t="s">
        <v>210</v>
      </c>
    </row>
    <row r="91" spans="1:65" s="2" customFormat="1" ht="19.5">
      <c r="A91" s="32"/>
      <c r="B91" s="33"/>
      <c r="C91" s="34"/>
      <c r="D91" s="172" t="s">
        <v>228</v>
      </c>
      <c r="E91" s="34"/>
      <c r="F91" s="173" t="s">
        <v>313</v>
      </c>
      <c r="G91" s="34"/>
      <c r="H91" s="34"/>
      <c r="I91" s="174"/>
      <c r="J91" s="34"/>
      <c r="K91" s="34"/>
      <c r="L91" s="37"/>
      <c r="M91" s="175"/>
      <c r="N91" s="176"/>
      <c r="O91" s="62"/>
      <c r="P91" s="62"/>
      <c r="Q91" s="62"/>
      <c r="R91" s="62"/>
      <c r="S91" s="62"/>
      <c r="T91" s="63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5" t="s">
        <v>228</v>
      </c>
      <c r="AU91" s="15" t="s">
        <v>76</v>
      </c>
    </row>
    <row r="92" spans="1:65" s="2" customFormat="1" ht="55.5" customHeight="1">
      <c r="A92" s="32"/>
      <c r="B92" s="33"/>
      <c r="C92" s="149" t="s">
        <v>211</v>
      </c>
      <c r="D92" s="149" t="s">
        <v>177</v>
      </c>
      <c r="E92" s="150" t="s">
        <v>314</v>
      </c>
      <c r="F92" s="151" t="s">
        <v>315</v>
      </c>
      <c r="G92" s="152" t="s">
        <v>250</v>
      </c>
      <c r="H92" s="153">
        <v>14</v>
      </c>
      <c r="I92" s="154"/>
      <c r="J92" s="155">
        <f>ROUND(I92*H92,2)</f>
        <v>0</v>
      </c>
      <c r="K92" s="151" t="s">
        <v>181</v>
      </c>
      <c r="L92" s="37"/>
      <c r="M92" s="156" t="s">
        <v>35</v>
      </c>
      <c r="N92" s="157" t="s">
        <v>47</v>
      </c>
      <c r="O92" s="62"/>
      <c r="P92" s="158">
        <f>O92*H92</f>
        <v>0</v>
      </c>
      <c r="Q92" s="158">
        <v>0</v>
      </c>
      <c r="R92" s="158">
        <f>Q92*H92</f>
        <v>0</v>
      </c>
      <c r="S92" s="158">
        <v>0</v>
      </c>
      <c r="T92" s="159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0" t="s">
        <v>182</v>
      </c>
      <c r="AT92" s="160" t="s">
        <v>177</v>
      </c>
      <c r="AU92" s="160" t="s">
        <v>76</v>
      </c>
      <c r="AY92" s="15" t="s">
        <v>183</v>
      </c>
      <c r="BE92" s="161">
        <f>IF(N92="základní",J92,0)</f>
        <v>0</v>
      </c>
      <c r="BF92" s="161">
        <f>IF(N92="snížená",J92,0)</f>
        <v>0</v>
      </c>
      <c r="BG92" s="161">
        <f>IF(N92="zákl. přenesená",J92,0)</f>
        <v>0</v>
      </c>
      <c r="BH92" s="161">
        <f>IF(N92="sníž. přenesená",J92,0)</f>
        <v>0</v>
      </c>
      <c r="BI92" s="161">
        <f>IF(N92="nulová",J92,0)</f>
        <v>0</v>
      </c>
      <c r="BJ92" s="15" t="s">
        <v>84</v>
      </c>
      <c r="BK92" s="161">
        <f>ROUND(I92*H92,2)</f>
        <v>0</v>
      </c>
      <c r="BL92" s="15" t="s">
        <v>182</v>
      </c>
      <c r="BM92" s="160" t="s">
        <v>214</v>
      </c>
    </row>
    <row r="93" spans="1:65" s="2" customFormat="1" ht="48">
      <c r="A93" s="32"/>
      <c r="B93" s="33"/>
      <c r="C93" s="149" t="s">
        <v>201</v>
      </c>
      <c r="D93" s="149" t="s">
        <v>177</v>
      </c>
      <c r="E93" s="150" t="s">
        <v>252</v>
      </c>
      <c r="F93" s="151" t="s">
        <v>253</v>
      </c>
      <c r="G93" s="152" t="s">
        <v>250</v>
      </c>
      <c r="H93" s="153">
        <v>2</v>
      </c>
      <c r="I93" s="154"/>
      <c r="J93" s="155">
        <f>ROUND(I93*H93,2)</f>
        <v>0</v>
      </c>
      <c r="K93" s="151" t="s">
        <v>181</v>
      </c>
      <c r="L93" s="37"/>
      <c r="M93" s="156" t="s">
        <v>35</v>
      </c>
      <c r="N93" s="157" t="s">
        <v>47</v>
      </c>
      <c r="O93" s="62"/>
      <c r="P93" s="158">
        <f>O93*H93</f>
        <v>0</v>
      </c>
      <c r="Q93" s="158">
        <v>0</v>
      </c>
      <c r="R93" s="158">
        <f>Q93*H93</f>
        <v>0</v>
      </c>
      <c r="S93" s="158">
        <v>0</v>
      </c>
      <c r="T93" s="159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0" t="s">
        <v>182</v>
      </c>
      <c r="AT93" s="160" t="s">
        <v>177</v>
      </c>
      <c r="AU93" s="160" t="s">
        <v>76</v>
      </c>
      <c r="AY93" s="15" t="s">
        <v>183</v>
      </c>
      <c r="BE93" s="161">
        <f>IF(N93="základní",J93,0)</f>
        <v>0</v>
      </c>
      <c r="BF93" s="161">
        <f>IF(N93="snížená",J93,0)</f>
        <v>0</v>
      </c>
      <c r="BG93" s="161">
        <f>IF(N93="zákl. přenesená",J93,0)</f>
        <v>0</v>
      </c>
      <c r="BH93" s="161">
        <f>IF(N93="sníž. přenesená",J93,0)</f>
        <v>0</v>
      </c>
      <c r="BI93" s="161">
        <f>IF(N93="nulová",J93,0)</f>
        <v>0</v>
      </c>
      <c r="BJ93" s="15" t="s">
        <v>84</v>
      </c>
      <c r="BK93" s="161">
        <f>ROUND(I93*H93,2)</f>
        <v>0</v>
      </c>
      <c r="BL93" s="15" t="s">
        <v>182</v>
      </c>
      <c r="BM93" s="160" t="s">
        <v>218</v>
      </c>
    </row>
    <row r="94" spans="1:65" s="2" customFormat="1" ht="36">
      <c r="A94" s="32"/>
      <c r="B94" s="33"/>
      <c r="C94" s="149" t="s">
        <v>219</v>
      </c>
      <c r="D94" s="149" t="s">
        <v>177</v>
      </c>
      <c r="E94" s="150" t="s">
        <v>316</v>
      </c>
      <c r="F94" s="151" t="s">
        <v>317</v>
      </c>
      <c r="G94" s="152" t="s">
        <v>217</v>
      </c>
      <c r="H94" s="153">
        <v>87.506</v>
      </c>
      <c r="I94" s="154"/>
      <c r="J94" s="155">
        <f>ROUND(I94*H94,2)</f>
        <v>0</v>
      </c>
      <c r="K94" s="151" t="s">
        <v>181</v>
      </c>
      <c r="L94" s="37"/>
      <c r="M94" s="156" t="s">
        <v>35</v>
      </c>
      <c r="N94" s="157" t="s">
        <v>47</v>
      </c>
      <c r="O94" s="62"/>
      <c r="P94" s="158">
        <f>O94*H94</f>
        <v>0</v>
      </c>
      <c r="Q94" s="158">
        <v>0</v>
      </c>
      <c r="R94" s="158">
        <f>Q94*H94</f>
        <v>0</v>
      </c>
      <c r="S94" s="158">
        <v>0</v>
      </c>
      <c r="T94" s="159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0" t="s">
        <v>182</v>
      </c>
      <c r="AT94" s="160" t="s">
        <v>177</v>
      </c>
      <c r="AU94" s="160" t="s">
        <v>76</v>
      </c>
      <c r="AY94" s="15" t="s">
        <v>183</v>
      </c>
      <c r="BE94" s="161">
        <f>IF(N94="základní",J94,0)</f>
        <v>0</v>
      </c>
      <c r="BF94" s="161">
        <f>IF(N94="snížená",J94,0)</f>
        <v>0</v>
      </c>
      <c r="BG94" s="161">
        <f>IF(N94="zákl. přenesená",J94,0)</f>
        <v>0</v>
      </c>
      <c r="BH94" s="161">
        <f>IF(N94="sníž. přenesená",J94,0)</f>
        <v>0</v>
      </c>
      <c r="BI94" s="161">
        <f>IF(N94="nulová",J94,0)</f>
        <v>0</v>
      </c>
      <c r="BJ94" s="15" t="s">
        <v>84</v>
      </c>
      <c r="BK94" s="161">
        <f>ROUND(I94*H94,2)</f>
        <v>0</v>
      </c>
      <c r="BL94" s="15" t="s">
        <v>182</v>
      </c>
      <c r="BM94" s="160" t="s">
        <v>223</v>
      </c>
    </row>
    <row r="95" spans="1:65" s="2" customFormat="1" ht="19.5">
      <c r="A95" s="32"/>
      <c r="B95" s="33"/>
      <c r="C95" s="34"/>
      <c r="D95" s="172" t="s">
        <v>228</v>
      </c>
      <c r="E95" s="34"/>
      <c r="F95" s="173" t="s">
        <v>310</v>
      </c>
      <c r="G95" s="34"/>
      <c r="H95" s="34"/>
      <c r="I95" s="174"/>
      <c r="J95" s="34"/>
      <c r="K95" s="34"/>
      <c r="L95" s="37"/>
      <c r="M95" s="175"/>
      <c r="N95" s="176"/>
      <c r="O95" s="62"/>
      <c r="P95" s="62"/>
      <c r="Q95" s="62"/>
      <c r="R95" s="62"/>
      <c r="S95" s="62"/>
      <c r="T95" s="63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5" t="s">
        <v>228</v>
      </c>
      <c r="AU95" s="15" t="s">
        <v>76</v>
      </c>
    </row>
    <row r="96" spans="1:65" s="2" customFormat="1" ht="36">
      <c r="A96" s="32"/>
      <c r="B96" s="33"/>
      <c r="C96" s="149" t="s">
        <v>203</v>
      </c>
      <c r="D96" s="149" t="s">
        <v>177</v>
      </c>
      <c r="E96" s="150" t="s">
        <v>318</v>
      </c>
      <c r="F96" s="151" t="s">
        <v>319</v>
      </c>
      <c r="G96" s="152" t="s">
        <v>217</v>
      </c>
      <c r="H96" s="153">
        <v>87.506</v>
      </c>
      <c r="I96" s="154"/>
      <c r="J96" s="155">
        <f>ROUND(I96*H96,2)</f>
        <v>0</v>
      </c>
      <c r="K96" s="151" t="s">
        <v>181</v>
      </c>
      <c r="L96" s="37"/>
      <c r="M96" s="156" t="s">
        <v>35</v>
      </c>
      <c r="N96" s="157" t="s">
        <v>47</v>
      </c>
      <c r="O96" s="62"/>
      <c r="P96" s="158">
        <f>O96*H96</f>
        <v>0</v>
      </c>
      <c r="Q96" s="158">
        <v>0</v>
      </c>
      <c r="R96" s="158">
        <f>Q96*H96</f>
        <v>0</v>
      </c>
      <c r="S96" s="158">
        <v>0</v>
      </c>
      <c r="T96" s="159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60" t="s">
        <v>182</v>
      </c>
      <c r="AT96" s="160" t="s">
        <v>177</v>
      </c>
      <c r="AU96" s="160" t="s">
        <v>76</v>
      </c>
      <c r="AY96" s="15" t="s">
        <v>183</v>
      </c>
      <c r="BE96" s="161">
        <f>IF(N96="základní",J96,0)</f>
        <v>0</v>
      </c>
      <c r="BF96" s="161">
        <f>IF(N96="snížená",J96,0)</f>
        <v>0</v>
      </c>
      <c r="BG96" s="161">
        <f>IF(N96="zákl. přenesená",J96,0)</f>
        <v>0</v>
      </c>
      <c r="BH96" s="161">
        <f>IF(N96="sníž. přenesená",J96,0)</f>
        <v>0</v>
      </c>
      <c r="BI96" s="161">
        <f>IF(N96="nulová",J96,0)</f>
        <v>0</v>
      </c>
      <c r="BJ96" s="15" t="s">
        <v>84</v>
      </c>
      <c r="BK96" s="161">
        <f>ROUND(I96*H96,2)</f>
        <v>0</v>
      </c>
      <c r="BL96" s="15" t="s">
        <v>182</v>
      </c>
      <c r="BM96" s="160" t="s">
        <v>275</v>
      </c>
    </row>
    <row r="97" spans="1:65" s="2" customFormat="1" ht="19.5">
      <c r="A97" s="32"/>
      <c r="B97" s="33"/>
      <c r="C97" s="34"/>
      <c r="D97" s="172" t="s">
        <v>228</v>
      </c>
      <c r="E97" s="34"/>
      <c r="F97" s="173" t="s">
        <v>310</v>
      </c>
      <c r="G97" s="34"/>
      <c r="H97" s="34"/>
      <c r="I97" s="174"/>
      <c r="J97" s="34"/>
      <c r="K97" s="34"/>
      <c r="L97" s="37"/>
      <c r="M97" s="175"/>
      <c r="N97" s="176"/>
      <c r="O97" s="62"/>
      <c r="P97" s="62"/>
      <c r="Q97" s="62"/>
      <c r="R97" s="62"/>
      <c r="S97" s="62"/>
      <c r="T97" s="63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5" t="s">
        <v>228</v>
      </c>
      <c r="AU97" s="15" t="s">
        <v>76</v>
      </c>
    </row>
    <row r="98" spans="1:65" s="2" customFormat="1" ht="36">
      <c r="A98" s="32"/>
      <c r="B98" s="33"/>
      <c r="C98" s="149" t="s">
        <v>8</v>
      </c>
      <c r="D98" s="149" t="s">
        <v>177</v>
      </c>
      <c r="E98" s="150" t="s">
        <v>320</v>
      </c>
      <c r="F98" s="151" t="s">
        <v>321</v>
      </c>
      <c r="G98" s="152" t="s">
        <v>208</v>
      </c>
      <c r="H98" s="153">
        <v>13.943</v>
      </c>
      <c r="I98" s="154"/>
      <c r="J98" s="155">
        <f>ROUND(I98*H98,2)</f>
        <v>0</v>
      </c>
      <c r="K98" s="151" t="s">
        <v>181</v>
      </c>
      <c r="L98" s="37"/>
      <c r="M98" s="156" t="s">
        <v>35</v>
      </c>
      <c r="N98" s="157" t="s">
        <v>47</v>
      </c>
      <c r="O98" s="62"/>
      <c r="P98" s="158">
        <f>O98*H98</f>
        <v>0</v>
      </c>
      <c r="Q98" s="158">
        <v>0</v>
      </c>
      <c r="R98" s="158">
        <f>Q98*H98</f>
        <v>0</v>
      </c>
      <c r="S98" s="158">
        <v>0</v>
      </c>
      <c r="T98" s="159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60" t="s">
        <v>182</v>
      </c>
      <c r="AT98" s="160" t="s">
        <v>177</v>
      </c>
      <c r="AU98" s="160" t="s">
        <v>76</v>
      </c>
      <c r="AY98" s="15" t="s">
        <v>183</v>
      </c>
      <c r="BE98" s="161">
        <f>IF(N98="základní",J98,0)</f>
        <v>0</v>
      </c>
      <c r="BF98" s="161">
        <f>IF(N98="snížená",J98,0)</f>
        <v>0</v>
      </c>
      <c r="BG98" s="161">
        <f>IF(N98="zákl. přenesená",J98,0)</f>
        <v>0</v>
      </c>
      <c r="BH98" s="161">
        <f>IF(N98="sníž. přenesená",J98,0)</f>
        <v>0</v>
      </c>
      <c r="BI98" s="161">
        <f>IF(N98="nulová",J98,0)</f>
        <v>0</v>
      </c>
      <c r="BJ98" s="15" t="s">
        <v>84</v>
      </c>
      <c r="BK98" s="161">
        <f>ROUND(I98*H98,2)</f>
        <v>0</v>
      </c>
      <c r="BL98" s="15" t="s">
        <v>182</v>
      </c>
      <c r="BM98" s="160" t="s">
        <v>227</v>
      </c>
    </row>
    <row r="99" spans="1:65" s="2" customFormat="1" ht="48">
      <c r="A99" s="32"/>
      <c r="B99" s="33"/>
      <c r="C99" s="149" t="s">
        <v>204</v>
      </c>
      <c r="D99" s="149" t="s">
        <v>177</v>
      </c>
      <c r="E99" s="150" t="s">
        <v>338</v>
      </c>
      <c r="F99" s="151" t="s">
        <v>339</v>
      </c>
      <c r="G99" s="152" t="s">
        <v>217</v>
      </c>
      <c r="H99" s="153">
        <v>43.753</v>
      </c>
      <c r="I99" s="154"/>
      <c r="J99" s="155">
        <f>ROUND(I99*H99,2)</f>
        <v>0</v>
      </c>
      <c r="K99" s="151" t="s">
        <v>181</v>
      </c>
      <c r="L99" s="37"/>
      <c r="M99" s="156" t="s">
        <v>35</v>
      </c>
      <c r="N99" s="157" t="s">
        <v>47</v>
      </c>
      <c r="O99" s="62"/>
      <c r="P99" s="158">
        <f>O99*H99</f>
        <v>0</v>
      </c>
      <c r="Q99" s="158">
        <v>0</v>
      </c>
      <c r="R99" s="158">
        <f>Q99*H99</f>
        <v>0</v>
      </c>
      <c r="S99" s="158">
        <v>0</v>
      </c>
      <c r="T99" s="159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0" t="s">
        <v>182</v>
      </c>
      <c r="AT99" s="160" t="s">
        <v>177</v>
      </c>
      <c r="AU99" s="160" t="s">
        <v>76</v>
      </c>
      <c r="AY99" s="15" t="s">
        <v>183</v>
      </c>
      <c r="BE99" s="161">
        <f>IF(N99="základní",J99,0)</f>
        <v>0</v>
      </c>
      <c r="BF99" s="161">
        <f>IF(N99="snížená",J99,0)</f>
        <v>0</v>
      </c>
      <c r="BG99" s="161">
        <f>IF(N99="zákl. přenesená",J99,0)</f>
        <v>0</v>
      </c>
      <c r="BH99" s="161">
        <f>IF(N99="sníž. přenesená",J99,0)</f>
        <v>0</v>
      </c>
      <c r="BI99" s="161">
        <f>IF(N99="nulová",J99,0)</f>
        <v>0</v>
      </c>
      <c r="BJ99" s="15" t="s">
        <v>84</v>
      </c>
      <c r="BK99" s="161">
        <f>ROUND(I99*H99,2)</f>
        <v>0</v>
      </c>
      <c r="BL99" s="15" t="s">
        <v>182</v>
      </c>
      <c r="BM99" s="160" t="s">
        <v>232</v>
      </c>
    </row>
    <row r="100" spans="1:65" s="2" customFormat="1" ht="60">
      <c r="A100" s="32"/>
      <c r="B100" s="33"/>
      <c r="C100" s="149" t="s">
        <v>236</v>
      </c>
      <c r="D100" s="149" t="s">
        <v>177</v>
      </c>
      <c r="E100" s="150" t="s">
        <v>267</v>
      </c>
      <c r="F100" s="151" t="s">
        <v>268</v>
      </c>
      <c r="G100" s="152" t="s">
        <v>208</v>
      </c>
      <c r="H100" s="153">
        <v>102.75</v>
      </c>
      <c r="I100" s="154"/>
      <c r="J100" s="155">
        <f>ROUND(I100*H100,2)</f>
        <v>0</v>
      </c>
      <c r="K100" s="151" t="s">
        <v>181</v>
      </c>
      <c r="L100" s="37"/>
      <c r="M100" s="156" t="s">
        <v>35</v>
      </c>
      <c r="N100" s="157" t="s">
        <v>47</v>
      </c>
      <c r="O100" s="62"/>
      <c r="P100" s="158">
        <f>O100*H100</f>
        <v>0</v>
      </c>
      <c r="Q100" s="158">
        <v>0</v>
      </c>
      <c r="R100" s="158">
        <f>Q100*H100</f>
        <v>0</v>
      </c>
      <c r="S100" s="158">
        <v>0</v>
      </c>
      <c r="T100" s="159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60" t="s">
        <v>182</v>
      </c>
      <c r="AT100" s="160" t="s">
        <v>177</v>
      </c>
      <c r="AU100" s="160" t="s">
        <v>76</v>
      </c>
      <c r="AY100" s="15" t="s">
        <v>183</v>
      </c>
      <c r="BE100" s="161">
        <f>IF(N100="základní",J100,0)</f>
        <v>0</v>
      </c>
      <c r="BF100" s="161">
        <f>IF(N100="snížená",J100,0)</f>
        <v>0</v>
      </c>
      <c r="BG100" s="161">
        <f>IF(N100="zákl. přenesená",J100,0)</f>
        <v>0</v>
      </c>
      <c r="BH100" s="161">
        <f>IF(N100="sníž. přenesená",J100,0)</f>
        <v>0</v>
      </c>
      <c r="BI100" s="161">
        <f>IF(N100="nulová",J100,0)</f>
        <v>0</v>
      </c>
      <c r="BJ100" s="15" t="s">
        <v>84</v>
      </c>
      <c r="BK100" s="161">
        <f>ROUND(I100*H100,2)</f>
        <v>0</v>
      </c>
      <c r="BL100" s="15" t="s">
        <v>182</v>
      </c>
      <c r="BM100" s="160" t="s">
        <v>235</v>
      </c>
    </row>
    <row r="101" spans="1:65" s="2" customFormat="1" ht="19.5">
      <c r="A101" s="32"/>
      <c r="B101" s="33"/>
      <c r="C101" s="34"/>
      <c r="D101" s="172" t="s">
        <v>228</v>
      </c>
      <c r="E101" s="34"/>
      <c r="F101" s="173" t="s">
        <v>270</v>
      </c>
      <c r="G101" s="34"/>
      <c r="H101" s="34"/>
      <c r="I101" s="174"/>
      <c r="J101" s="34"/>
      <c r="K101" s="34"/>
      <c r="L101" s="37"/>
      <c r="M101" s="175"/>
      <c r="N101" s="176"/>
      <c r="O101" s="62"/>
      <c r="P101" s="62"/>
      <c r="Q101" s="62"/>
      <c r="R101" s="62"/>
      <c r="S101" s="62"/>
      <c r="T101" s="63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5" t="s">
        <v>228</v>
      </c>
      <c r="AU101" s="15" t="s">
        <v>76</v>
      </c>
    </row>
    <row r="102" spans="1:65" s="2" customFormat="1" ht="90" customHeight="1">
      <c r="A102" s="32"/>
      <c r="B102" s="33"/>
      <c r="C102" s="149" t="s">
        <v>209</v>
      </c>
      <c r="D102" s="149" t="s">
        <v>177</v>
      </c>
      <c r="E102" s="150" t="s">
        <v>276</v>
      </c>
      <c r="F102" s="151" t="s">
        <v>277</v>
      </c>
      <c r="G102" s="152" t="s">
        <v>208</v>
      </c>
      <c r="H102" s="153">
        <v>13.943</v>
      </c>
      <c r="I102" s="154"/>
      <c r="J102" s="155">
        <f>ROUND(I102*H102,2)</f>
        <v>0</v>
      </c>
      <c r="K102" s="151" t="s">
        <v>181</v>
      </c>
      <c r="L102" s="37"/>
      <c r="M102" s="156" t="s">
        <v>35</v>
      </c>
      <c r="N102" s="157" t="s">
        <v>47</v>
      </c>
      <c r="O102" s="62"/>
      <c r="P102" s="158">
        <f>O102*H102</f>
        <v>0</v>
      </c>
      <c r="Q102" s="158">
        <v>0</v>
      </c>
      <c r="R102" s="158">
        <f>Q102*H102</f>
        <v>0</v>
      </c>
      <c r="S102" s="158">
        <v>0</v>
      </c>
      <c r="T102" s="159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60" t="s">
        <v>182</v>
      </c>
      <c r="AT102" s="160" t="s">
        <v>177</v>
      </c>
      <c r="AU102" s="160" t="s">
        <v>76</v>
      </c>
      <c r="AY102" s="15" t="s">
        <v>183</v>
      </c>
      <c r="BE102" s="161">
        <f>IF(N102="základní",J102,0)</f>
        <v>0</v>
      </c>
      <c r="BF102" s="161">
        <f>IF(N102="snížená",J102,0)</f>
        <v>0</v>
      </c>
      <c r="BG102" s="161">
        <f>IF(N102="zákl. přenesená",J102,0)</f>
        <v>0</v>
      </c>
      <c r="BH102" s="161">
        <f>IF(N102="sníž. přenesená",J102,0)</f>
        <v>0</v>
      </c>
      <c r="BI102" s="161">
        <f>IF(N102="nulová",J102,0)</f>
        <v>0</v>
      </c>
      <c r="BJ102" s="15" t="s">
        <v>84</v>
      </c>
      <c r="BK102" s="161">
        <f>ROUND(I102*H102,2)</f>
        <v>0</v>
      </c>
      <c r="BL102" s="15" t="s">
        <v>182</v>
      </c>
      <c r="BM102" s="160" t="s">
        <v>285</v>
      </c>
    </row>
    <row r="103" spans="1:65" s="2" customFormat="1" ht="19.5">
      <c r="A103" s="32"/>
      <c r="B103" s="33"/>
      <c r="C103" s="34"/>
      <c r="D103" s="172" t="s">
        <v>228</v>
      </c>
      <c r="E103" s="34"/>
      <c r="F103" s="173" t="s">
        <v>270</v>
      </c>
      <c r="G103" s="34"/>
      <c r="H103" s="34"/>
      <c r="I103" s="174"/>
      <c r="J103" s="34"/>
      <c r="K103" s="34"/>
      <c r="L103" s="37"/>
      <c r="M103" s="182"/>
      <c r="N103" s="183"/>
      <c r="O103" s="179"/>
      <c r="P103" s="179"/>
      <c r="Q103" s="179"/>
      <c r="R103" s="179"/>
      <c r="S103" s="179"/>
      <c r="T103" s="184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5" t="s">
        <v>228</v>
      </c>
      <c r="AU103" s="15" t="s">
        <v>76</v>
      </c>
    </row>
    <row r="104" spans="1:65" s="2" customFormat="1" ht="6.95" customHeight="1">
      <c r="A104" s="32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7"/>
      <c r="M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</sheetData>
  <sheetProtection algorithmName="SHA-512" hashValue="U7vhjuttRqTB/P06J227kzNGp+MpMuZAThbpIKE/BoYyo3m5J1mYXY3Bp7m/GKwzKgSPpaKhxT9+xSO9nQRENg==" saltValue="JQTfuwG1rl5AIFsELOZ3F8OIp23j7U4iod8ndAqNHj+UMsxEcf17dQOzB4bGLaoWacBmidGTlNTvLhfLB90mdw==" spinCount="100000" sheet="1" objects="1" scenarios="1" formatColumns="0" formatRows="0" autoFilter="0"/>
  <autoFilter ref="C78:K103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5" t="s">
        <v>106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customHeight="1">
      <c r="B4" s="18"/>
      <c r="D4" s="108" t="s">
        <v>157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44" t="str">
        <f>'Rekapitulace stavby'!K6</f>
        <v>Oprava kolejí a výhybek v žst. Volyně.</v>
      </c>
      <c r="F7" s="345"/>
      <c r="G7" s="345"/>
      <c r="H7" s="345"/>
      <c r="L7" s="18"/>
    </row>
    <row r="8" spans="1:46" s="2" customFormat="1" ht="12" customHeight="1">
      <c r="A8" s="32"/>
      <c r="B8" s="37"/>
      <c r="C8" s="32"/>
      <c r="D8" s="110" t="s">
        <v>158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6" t="s">
        <v>340</v>
      </c>
      <c r="F9" s="347"/>
      <c r="G9" s="347"/>
      <c r="H9" s="347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19</v>
      </c>
      <c r="G11" s="32"/>
      <c r="H11" s="32"/>
      <c r="I11" s="110" t="s">
        <v>20</v>
      </c>
      <c r="J11" s="101" t="s">
        <v>21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22</v>
      </c>
      <c r="E12" s="32"/>
      <c r="F12" s="101" t="s">
        <v>23</v>
      </c>
      <c r="G12" s="32"/>
      <c r="H12" s="32"/>
      <c r="I12" s="110" t="s">
        <v>24</v>
      </c>
      <c r="J12" s="112" t="str">
        <f>'Rekapitulace stavby'!AN8</f>
        <v>18. 2. 2021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26</v>
      </c>
      <c r="E14" s="32"/>
      <c r="F14" s="32"/>
      <c r="G14" s="32"/>
      <c r="H14" s="32"/>
      <c r="I14" s="110" t="s">
        <v>27</v>
      </c>
      <c r="J14" s="101" t="str">
        <f>IF('Rekapitulace stavby'!AN10="","",'Rekapitulace stavby'!AN10)</f>
        <v>70994234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tr">
        <f>IF('Rekapitulace stavby'!E11="","",'Rekapitulace stavby'!E11)</f>
        <v xml:space="preserve">Správa železnic, státní organizace, OŘ Plzeň </v>
      </c>
      <c r="F15" s="32"/>
      <c r="G15" s="32"/>
      <c r="H15" s="32"/>
      <c r="I15" s="110" t="s">
        <v>30</v>
      </c>
      <c r="J15" s="101" t="str">
        <f>IF('Rekapitulace stavby'!AN11="","",'Rekapitulace stavby'!AN11)</f>
        <v>CZ70994234</v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32</v>
      </c>
      <c r="E17" s="32"/>
      <c r="F17" s="32"/>
      <c r="G17" s="32"/>
      <c r="H17" s="32"/>
      <c r="I17" s="110" t="s">
        <v>27</v>
      </c>
      <c r="J17" s="28" t="str">
        <f>'Rekapitulace stavby'!AN13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8" t="str">
        <f>'Rekapitulace stavby'!E14</f>
        <v>Vyplň údaj</v>
      </c>
      <c r="F18" s="349"/>
      <c r="G18" s="349"/>
      <c r="H18" s="349"/>
      <c r="I18" s="110" t="s">
        <v>30</v>
      </c>
      <c r="J18" s="28" t="str">
        <f>'Rekapitulace stavby'!AN14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34</v>
      </c>
      <c r="E20" s="32"/>
      <c r="F20" s="32"/>
      <c r="G20" s="32"/>
      <c r="H20" s="32"/>
      <c r="I20" s="110" t="s">
        <v>27</v>
      </c>
      <c r="J20" s="101" t="str">
        <f>IF('Rekapitulace stavby'!AN16="","",'Rekapitulace stavby'!AN16)</f>
        <v/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tr">
        <f>IF('Rekapitulace stavby'!E17="","",'Rekapitulace stavby'!E17)</f>
        <v xml:space="preserve"> </v>
      </c>
      <c r="F21" s="32"/>
      <c r="G21" s="32"/>
      <c r="H21" s="32"/>
      <c r="I21" s="110" t="s">
        <v>30</v>
      </c>
      <c r="J21" s="101" t="str">
        <f>IF('Rekapitulace stavby'!AN17="","",'Rekapitulace stavby'!AN17)</f>
        <v/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38</v>
      </c>
      <c r="E23" s="32"/>
      <c r="F23" s="32"/>
      <c r="G23" s="32"/>
      <c r="H23" s="32"/>
      <c r="I23" s="110" t="s">
        <v>27</v>
      </c>
      <c r="J23" s="101" t="s">
        <v>35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">
        <v>39</v>
      </c>
      <c r="F24" s="32"/>
      <c r="G24" s="32"/>
      <c r="H24" s="32"/>
      <c r="I24" s="110" t="s">
        <v>30</v>
      </c>
      <c r="J24" s="101" t="s">
        <v>35</v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40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50" t="s">
        <v>35</v>
      </c>
      <c r="F27" s="350"/>
      <c r="G27" s="350"/>
      <c r="H27" s="350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42</v>
      </c>
      <c r="E30" s="32"/>
      <c r="F30" s="32"/>
      <c r="G30" s="32"/>
      <c r="H30" s="32"/>
      <c r="I30" s="32"/>
      <c r="J30" s="118">
        <f>ROUND(J79,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44</v>
      </c>
      <c r="G32" s="32"/>
      <c r="H32" s="32"/>
      <c r="I32" s="119" t="s">
        <v>43</v>
      </c>
      <c r="J32" s="119" t="s">
        <v>45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46</v>
      </c>
      <c r="E33" s="110" t="s">
        <v>47</v>
      </c>
      <c r="F33" s="121">
        <f>ROUND((SUM(BE79:BE135)),  2)</f>
        <v>0</v>
      </c>
      <c r="G33" s="32"/>
      <c r="H33" s="32"/>
      <c r="I33" s="122">
        <v>0.21</v>
      </c>
      <c r="J33" s="121">
        <f>ROUND(((SUM(BE79:BE135))*I33),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48</v>
      </c>
      <c r="F34" s="121">
        <f>ROUND((SUM(BF79:BF135)),  2)</f>
        <v>0</v>
      </c>
      <c r="G34" s="32"/>
      <c r="H34" s="32"/>
      <c r="I34" s="122">
        <v>0.15</v>
      </c>
      <c r="J34" s="121">
        <f>ROUND(((SUM(BF79:BF135))*I34),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49</v>
      </c>
      <c r="F35" s="121">
        <f>ROUND((SUM(BG79:BG135)),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50</v>
      </c>
      <c r="F36" s="121">
        <f>ROUND((SUM(BH79:BH135)),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51</v>
      </c>
      <c r="F37" s="121">
        <f>ROUND((SUM(BI79:BI135)),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52</v>
      </c>
      <c r="E39" s="125"/>
      <c r="F39" s="125"/>
      <c r="G39" s="126" t="s">
        <v>53</v>
      </c>
      <c r="H39" s="127" t="s">
        <v>54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160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51" t="str">
        <f>E7</f>
        <v>Oprava kolejí a výhybek v žst. Volyně.</v>
      </c>
      <c r="F48" s="352"/>
      <c r="G48" s="352"/>
      <c r="H48" s="352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158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7" t="str">
        <f>E9</f>
        <v>SO 06 - výhybka č. 3 (JS49 1-7,5-190 P) nová regen., dřev. pražce</v>
      </c>
      <c r="F50" s="353"/>
      <c r="G50" s="353"/>
      <c r="H50" s="353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>trať 198 dle JŘ, žst. Volyně</v>
      </c>
      <c r="G52" s="34"/>
      <c r="H52" s="34"/>
      <c r="I52" s="27" t="s">
        <v>24</v>
      </c>
      <c r="J52" s="57" t="str">
        <f>IF(J12="","",J12)</f>
        <v>18. 2. 2021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26</v>
      </c>
      <c r="D54" s="34"/>
      <c r="E54" s="34"/>
      <c r="F54" s="25" t="str">
        <f>E15</f>
        <v xml:space="preserve">Správa železnic, státní organizace, OŘ Plzeň </v>
      </c>
      <c r="G54" s="34"/>
      <c r="H54" s="34"/>
      <c r="I54" s="27" t="s">
        <v>34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4"/>
      <c r="E55" s="34"/>
      <c r="F55" s="25" t="str">
        <f>IF(E18="","",E18)</f>
        <v>Vyplň údaj</v>
      </c>
      <c r="G55" s="34"/>
      <c r="H55" s="34"/>
      <c r="I55" s="27" t="s">
        <v>38</v>
      </c>
      <c r="J55" s="30" t="str">
        <f>E24</f>
        <v>Libor Brabenec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161</v>
      </c>
      <c r="D57" s="135"/>
      <c r="E57" s="135"/>
      <c r="F57" s="135"/>
      <c r="G57" s="135"/>
      <c r="H57" s="135"/>
      <c r="I57" s="135"/>
      <c r="J57" s="136" t="s">
        <v>162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74</v>
      </c>
      <c r="D59" s="34"/>
      <c r="E59" s="34"/>
      <c r="F59" s="34"/>
      <c r="G59" s="34"/>
      <c r="H59" s="34"/>
      <c r="I59" s="34"/>
      <c r="J59" s="75">
        <f>J79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163</v>
      </c>
    </row>
    <row r="60" spans="1:47" s="2" customFormat="1" ht="21.7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6.95" customHeight="1">
      <c r="A61" s="32"/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5" spans="1:65" s="2" customFormat="1" ht="6.95" customHeight="1">
      <c r="A65" s="32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65" s="2" customFormat="1" ht="24.95" customHeight="1">
      <c r="A66" s="32"/>
      <c r="B66" s="33"/>
      <c r="C66" s="21" t="s">
        <v>164</v>
      </c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5" s="2" customFormat="1" ht="6.95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5" s="2" customFormat="1" ht="12" customHeight="1">
      <c r="A68" s="32"/>
      <c r="B68" s="33"/>
      <c r="C68" s="27" t="s">
        <v>16</v>
      </c>
      <c r="D68" s="34"/>
      <c r="E68" s="34"/>
      <c r="F68" s="34"/>
      <c r="G68" s="34"/>
      <c r="H68" s="34"/>
      <c r="I68" s="34"/>
      <c r="J68" s="34"/>
      <c r="K68" s="34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5" s="2" customFormat="1" ht="16.5" customHeight="1">
      <c r="A69" s="32"/>
      <c r="B69" s="33"/>
      <c r="C69" s="34"/>
      <c r="D69" s="34"/>
      <c r="E69" s="351" t="str">
        <f>E7</f>
        <v>Oprava kolejí a výhybek v žst. Volyně.</v>
      </c>
      <c r="F69" s="352"/>
      <c r="G69" s="352"/>
      <c r="H69" s="352"/>
      <c r="I69" s="34"/>
      <c r="J69" s="34"/>
      <c r="K69" s="34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5" s="2" customFormat="1" ht="12" customHeight="1">
      <c r="A70" s="32"/>
      <c r="B70" s="33"/>
      <c r="C70" s="27" t="s">
        <v>158</v>
      </c>
      <c r="D70" s="34"/>
      <c r="E70" s="34"/>
      <c r="F70" s="34"/>
      <c r="G70" s="34"/>
      <c r="H70" s="34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5" s="2" customFormat="1" ht="16.5" customHeight="1">
      <c r="A71" s="32"/>
      <c r="B71" s="33"/>
      <c r="C71" s="34"/>
      <c r="D71" s="34"/>
      <c r="E71" s="307" t="str">
        <f>E9</f>
        <v>SO 06 - výhybka č. 3 (JS49 1-7,5-190 P) nová regen., dřev. pražce</v>
      </c>
      <c r="F71" s="353"/>
      <c r="G71" s="353"/>
      <c r="H71" s="353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5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5" s="2" customFormat="1" ht="12" customHeight="1">
      <c r="A73" s="32"/>
      <c r="B73" s="33"/>
      <c r="C73" s="27" t="s">
        <v>22</v>
      </c>
      <c r="D73" s="34"/>
      <c r="E73" s="34"/>
      <c r="F73" s="25" t="str">
        <f>F12</f>
        <v>trať 198 dle JŘ, žst. Volyně</v>
      </c>
      <c r="G73" s="34"/>
      <c r="H73" s="34"/>
      <c r="I73" s="27" t="s">
        <v>24</v>
      </c>
      <c r="J73" s="57" t="str">
        <f>IF(J12="","",J12)</f>
        <v>18. 2. 2021</v>
      </c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5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5" s="2" customFormat="1" ht="15.2" customHeight="1">
      <c r="A75" s="32"/>
      <c r="B75" s="33"/>
      <c r="C75" s="27" t="s">
        <v>26</v>
      </c>
      <c r="D75" s="34"/>
      <c r="E75" s="34"/>
      <c r="F75" s="25" t="str">
        <f>E15</f>
        <v xml:space="preserve">Správa železnic, státní organizace, OŘ Plzeň </v>
      </c>
      <c r="G75" s="34"/>
      <c r="H75" s="34"/>
      <c r="I75" s="27" t="s">
        <v>34</v>
      </c>
      <c r="J75" s="30" t="str">
        <f>E21</f>
        <v xml:space="preserve"> </v>
      </c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5" s="2" customFormat="1" ht="15.2" customHeight="1">
      <c r="A76" s="32"/>
      <c r="B76" s="33"/>
      <c r="C76" s="27" t="s">
        <v>32</v>
      </c>
      <c r="D76" s="34"/>
      <c r="E76" s="34"/>
      <c r="F76" s="25" t="str">
        <f>IF(E18="","",E18)</f>
        <v>Vyplň údaj</v>
      </c>
      <c r="G76" s="34"/>
      <c r="H76" s="34"/>
      <c r="I76" s="27" t="s">
        <v>38</v>
      </c>
      <c r="J76" s="30" t="str">
        <f>E24</f>
        <v>Libor Brabenec</v>
      </c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5" s="2" customFormat="1" ht="10.3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5" s="9" customFormat="1" ht="29.25" customHeight="1">
      <c r="A78" s="138"/>
      <c r="B78" s="139"/>
      <c r="C78" s="140" t="s">
        <v>165</v>
      </c>
      <c r="D78" s="141" t="s">
        <v>61</v>
      </c>
      <c r="E78" s="141" t="s">
        <v>57</v>
      </c>
      <c r="F78" s="141" t="s">
        <v>58</v>
      </c>
      <c r="G78" s="141" t="s">
        <v>166</v>
      </c>
      <c r="H78" s="141" t="s">
        <v>167</v>
      </c>
      <c r="I78" s="141" t="s">
        <v>168</v>
      </c>
      <c r="J78" s="141" t="s">
        <v>162</v>
      </c>
      <c r="K78" s="142" t="s">
        <v>169</v>
      </c>
      <c r="L78" s="143"/>
      <c r="M78" s="66" t="s">
        <v>35</v>
      </c>
      <c r="N78" s="67" t="s">
        <v>46</v>
      </c>
      <c r="O78" s="67" t="s">
        <v>170</v>
      </c>
      <c r="P78" s="67" t="s">
        <v>171</v>
      </c>
      <c r="Q78" s="67" t="s">
        <v>172</v>
      </c>
      <c r="R78" s="67" t="s">
        <v>173</v>
      </c>
      <c r="S78" s="67" t="s">
        <v>174</v>
      </c>
      <c r="T78" s="68" t="s">
        <v>175</v>
      </c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</row>
    <row r="79" spans="1:65" s="2" customFormat="1" ht="22.9" customHeight="1">
      <c r="A79" s="32"/>
      <c r="B79" s="33"/>
      <c r="C79" s="73" t="s">
        <v>176</v>
      </c>
      <c r="D79" s="34"/>
      <c r="E79" s="34"/>
      <c r="F79" s="34"/>
      <c r="G79" s="34"/>
      <c r="H79" s="34"/>
      <c r="I79" s="34"/>
      <c r="J79" s="144">
        <f>BK79</f>
        <v>0</v>
      </c>
      <c r="K79" s="34"/>
      <c r="L79" s="37"/>
      <c r="M79" s="69"/>
      <c r="N79" s="145"/>
      <c r="O79" s="70"/>
      <c r="P79" s="146">
        <f>SUM(P80:P135)</f>
        <v>0</v>
      </c>
      <c r="Q79" s="70"/>
      <c r="R79" s="146">
        <f>SUM(R80:R135)</f>
        <v>104.80951</v>
      </c>
      <c r="S79" s="70"/>
      <c r="T79" s="147">
        <f>SUM(T80:T135)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5" t="s">
        <v>75</v>
      </c>
      <c r="AU79" s="15" t="s">
        <v>163</v>
      </c>
      <c r="BK79" s="148">
        <f>SUM(BK80:BK135)</f>
        <v>0</v>
      </c>
    </row>
    <row r="80" spans="1:65" s="2" customFormat="1" ht="36">
      <c r="A80" s="32"/>
      <c r="B80" s="33"/>
      <c r="C80" s="149" t="s">
        <v>84</v>
      </c>
      <c r="D80" s="149" t="s">
        <v>177</v>
      </c>
      <c r="E80" s="150" t="s">
        <v>178</v>
      </c>
      <c r="F80" s="151" t="s">
        <v>179</v>
      </c>
      <c r="G80" s="152" t="s">
        <v>180</v>
      </c>
      <c r="H80" s="153">
        <v>67.5</v>
      </c>
      <c r="I80" s="154"/>
      <c r="J80" s="155">
        <f t="shared" ref="J80:J116" si="0">ROUND(I80*H80,2)</f>
        <v>0</v>
      </c>
      <c r="K80" s="151" t="s">
        <v>181</v>
      </c>
      <c r="L80" s="37"/>
      <c r="M80" s="156" t="s">
        <v>35</v>
      </c>
      <c r="N80" s="157" t="s">
        <v>47</v>
      </c>
      <c r="O80" s="62"/>
      <c r="P80" s="158">
        <f t="shared" ref="P80:P116" si="1">O80*H80</f>
        <v>0</v>
      </c>
      <c r="Q80" s="158">
        <v>0</v>
      </c>
      <c r="R80" s="158">
        <f t="shared" ref="R80:R116" si="2">Q80*H80</f>
        <v>0</v>
      </c>
      <c r="S80" s="158">
        <v>0</v>
      </c>
      <c r="T80" s="159">
        <f t="shared" ref="T80:T116" si="3"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60" t="s">
        <v>182</v>
      </c>
      <c r="AT80" s="160" t="s">
        <v>177</v>
      </c>
      <c r="AU80" s="160" t="s">
        <v>76</v>
      </c>
      <c r="AY80" s="15" t="s">
        <v>183</v>
      </c>
      <c r="BE80" s="161">
        <f t="shared" ref="BE80:BE116" si="4">IF(N80="základní",J80,0)</f>
        <v>0</v>
      </c>
      <c r="BF80" s="161">
        <f t="shared" ref="BF80:BF116" si="5">IF(N80="snížená",J80,0)</f>
        <v>0</v>
      </c>
      <c r="BG80" s="161">
        <f t="shared" ref="BG80:BG116" si="6">IF(N80="zákl. přenesená",J80,0)</f>
        <v>0</v>
      </c>
      <c r="BH80" s="161">
        <f t="shared" ref="BH80:BH116" si="7">IF(N80="sníž. přenesená",J80,0)</f>
        <v>0</v>
      </c>
      <c r="BI80" s="161">
        <f t="shared" ref="BI80:BI116" si="8">IF(N80="nulová",J80,0)</f>
        <v>0</v>
      </c>
      <c r="BJ80" s="15" t="s">
        <v>84</v>
      </c>
      <c r="BK80" s="161">
        <f t="shared" ref="BK80:BK116" si="9">ROUND(I80*H80,2)</f>
        <v>0</v>
      </c>
      <c r="BL80" s="15" t="s">
        <v>182</v>
      </c>
      <c r="BM80" s="160" t="s">
        <v>86</v>
      </c>
    </row>
    <row r="81" spans="1:65" s="2" customFormat="1" ht="36">
      <c r="A81" s="32"/>
      <c r="B81" s="33"/>
      <c r="C81" s="149" t="s">
        <v>86</v>
      </c>
      <c r="D81" s="149" t="s">
        <v>177</v>
      </c>
      <c r="E81" s="150" t="s">
        <v>184</v>
      </c>
      <c r="F81" s="151" t="s">
        <v>185</v>
      </c>
      <c r="G81" s="152" t="s">
        <v>180</v>
      </c>
      <c r="H81" s="153">
        <v>67.5</v>
      </c>
      <c r="I81" s="154"/>
      <c r="J81" s="155">
        <f t="shared" si="0"/>
        <v>0</v>
      </c>
      <c r="K81" s="151" t="s">
        <v>181</v>
      </c>
      <c r="L81" s="37"/>
      <c r="M81" s="156" t="s">
        <v>35</v>
      </c>
      <c r="N81" s="157" t="s">
        <v>47</v>
      </c>
      <c r="O81" s="62"/>
      <c r="P81" s="158">
        <f t="shared" si="1"/>
        <v>0</v>
      </c>
      <c r="Q81" s="158">
        <v>0</v>
      </c>
      <c r="R81" s="158">
        <f t="shared" si="2"/>
        <v>0</v>
      </c>
      <c r="S81" s="158">
        <v>0</v>
      </c>
      <c r="T81" s="159">
        <f t="shared" si="3"/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R81" s="160" t="s">
        <v>182</v>
      </c>
      <c r="AT81" s="160" t="s">
        <v>177</v>
      </c>
      <c r="AU81" s="160" t="s">
        <v>76</v>
      </c>
      <c r="AY81" s="15" t="s">
        <v>183</v>
      </c>
      <c r="BE81" s="161">
        <f t="shared" si="4"/>
        <v>0</v>
      </c>
      <c r="BF81" s="161">
        <f t="shared" si="5"/>
        <v>0</v>
      </c>
      <c r="BG81" s="161">
        <f t="shared" si="6"/>
        <v>0</v>
      </c>
      <c r="BH81" s="161">
        <f t="shared" si="7"/>
        <v>0</v>
      </c>
      <c r="BI81" s="161">
        <f t="shared" si="8"/>
        <v>0</v>
      </c>
      <c r="BJ81" s="15" t="s">
        <v>84</v>
      </c>
      <c r="BK81" s="161">
        <f t="shared" si="9"/>
        <v>0</v>
      </c>
      <c r="BL81" s="15" t="s">
        <v>182</v>
      </c>
      <c r="BM81" s="160" t="s">
        <v>182</v>
      </c>
    </row>
    <row r="82" spans="1:65" s="2" customFormat="1" ht="36">
      <c r="A82" s="32"/>
      <c r="B82" s="33"/>
      <c r="C82" s="149" t="s">
        <v>186</v>
      </c>
      <c r="D82" s="149" t="s">
        <v>177</v>
      </c>
      <c r="E82" s="150" t="s">
        <v>187</v>
      </c>
      <c r="F82" s="151" t="s">
        <v>188</v>
      </c>
      <c r="G82" s="152" t="s">
        <v>189</v>
      </c>
      <c r="H82" s="153">
        <v>3.375</v>
      </c>
      <c r="I82" s="154"/>
      <c r="J82" s="155">
        <f t="shared" si="0"/>
        <v>0</v>
      </c>
      <c r="K82" s="151" t="s">
        <v>181</v>
      </c>
      <c r="L82" s="37"/>
      <c r="M82" s="156" t="s">
        <v>35</v>
      </c>
      <c r="N82" s="157" t="s">
        <v>47</v>
      </c>
      <c r="O82" s="62"/>
      <c r="P82" s="158">
        <f t="shared" si="1"/>
        <v>0</v>
      </c>
      <c r="Q82" s="158">
        <v>0</v>
      </c>
      <c r="R82" s="158">
        <f t="shared" si="2"/>
        <v>0</v>
      </c>
      <c r="S82" s="158">
        <v>0</v>
      </c>
      <c r="T82" s="159">
        <f t="shared" si="3"/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60" t="s">
        <v>182</v>
      </c>
      <c r="AT82" s="160" t="s">
        <v>177</v>
      </c>
      <c r="AU82" s="160" t="s">
        <v>76</v>
      </c>
      <c r="AY82" s="15" t="s">
        <v>183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15" t="s">
        <v>84</v>
      </c>
      <c r="BK82" s="161">
        <f t="shared" si="9"/>
        <v>0</v>
      </c>
      <c r="BL82" s="15" t="s">
        <v>182</v>
      </c>
      <c r="BM82" s="160" t="s">
        <v>190</v>
      </c>
    </row>
    <row r="83" spans="1:65" s="2" customFormat="1" ht="16.5" customHeight="1">
      <c r="A83" s="32"/>
      <c r="B83" s="33"/>
      <c r="C83" s="162" t="s">
        <v>182</v>
      </c>
      <c r="D83" s="162" t="s">
        <v>198</v>
      </c>
      <c r="E83" s="163" t="s">
        <v>212</v>
      </c>
      <c r="F83" s="164" t="s">
        <v>213</v>
      </c>
      <c r="G83" s="165" t="s">
        <v>208</v>
      </c>
      <c r="H83" s="166">
        <v>6.0750000000000002</v>
      </c>
      <c r="I83" s="167"/>
      <c r="J83" s="168">
        <f t="shared" si="0"/>
        <v>0</v>
      </c>
      <c r="K83" s="164" t="s">
        <v>181</v>
      </c>
      <c r="L83" s="169"/>
      <c r="M83" s="170" t="s">
        <v>35</v>
      </c>
      <c r="N83" s="171" t="s">
        <v>47</v>
      </c>
      <c r="O83" s="62"/>
      <c r="P83" s="158">
        <f t="shared" si="1"/>
        <v>0</v>
      </c>
      <c r="Q83" s="158">
        <v>1</v>
      </c>
      <c r="R83" s="158">
        <f t="shared" si="2"/>
        <v>6.0750000000000002</v>
      </c>
      <c r="S83" s="158">
        <v>0</v>
      </c>
      <c r="T83" s="159">
        <f t="shared" si="3"/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60" t="s">
        <v>193</v>
      </c>
      <c r="AT83" s="160" t="s">
        <v>198</v>
      </c>
      <c r="AU83" s="160" t="s">
        <v>76</v>
      </c>
      <c r="AY83" s="15" t="s">
        <v>183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15" t="s">
        <v>84</v>
      </c>
      <c r="BK83" s="161">
        <f t="shared" si="9"/>
        <v>0</v>
      </c>
      <c r="BL83" s="15" t="s">
        <v>182</v>
      </c>
      <c r="BM83" s="160" t="s">
        <v>193</v>
      </c>
    </row>
    <row r="84" spans="1:65" s="2" customFormat="1" ht="16.5" customHeight="1">
      <c r="A84" s="32"/>
      <c r="B84" s="33"/>
      <c r="C84" s="162" t="s">
        <v>194</v>
      </c>
      <c r="D84" s="162" t="s">
        <v>198</v>
      </c>
      <c r="E84" s="163" t="s">
        <v>341</v>
      </c>
      <c r="F84" s="164" t="s">
        <v>342</v>
      </c>
      <c r="G84" s="165" t="s">
        <v>222</v>
      </c>
      <c r="H84" s="166">
        <v>3</v>
      </c>
      <c r="I84" s="167"/>
      <c r="J84" s="168">
        <f t="shared" si="0"/>
        <v>0</v>
      </c>
      <c r="K84" s="164" t="s">
        <v>181</v>
      </c>
      <c r="L84" s="169"/>
      <c r="M84" s="170" t="s">
        <v>35</v>
      </c>
      <c r="N84" s="171" t="s">
        <v>47</v>
      </c>
      <c r="O84" s="62"/>
      <c r="P84" s="158">
        <f t="shared" si="1"/>
        <v>0</v>
      </c>
      <c r="Q84" s="158">
        <v>1.23475</v>
      </c>
      <c r="R84" s="158">
        <f t="shared" si="2"/>
        <v>3.70425</v>
      </c>
      <c r="S84" s="158">
        <v>0</v>
      </c>
      <c r="T84" s="159">
        <f t="shared" si="3"/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60" t="s">
        <v>193</v>
      </c>
      <c r="AT84" s="160" t="s">
        <v>198</v>
      </c>
      <c r="AU84" s="160" t="s">
        <v>76</v>
      </c>
      <c r="AY84" s="15" t="s">
        <v>183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15" t="s">
        <v>84</v>
      </c>
      <c r="BK84" s="161">
        <f t="shared" si="9"/>
        <v>0</v>
      </c>
      <c r="BL84" s="15" t="s">
        <v>182</v>
      </c>
      <c r="BM84" s="160" t="s">
        <v>197</v>
      </c>
    </row>
    <row r="85" spans="1:65" s="2" customFormat="1" ht="16.5" customHeight="1">
      <c r="A85" s="32"/>
      <c r="B85" s="33"/>
      <c r="C85" s="162" t="s">
        <v>190</v>
      </c>
      <c r="D85" s="162" t="s">
        <v>198</v>
      </c>
      <c r="E85" s="163" t="s">
        <v>343</v>
      </c>
      <c r="F85" s="164" t="s">
        <v>344</v>
      </c>
      <c r="G85" s="165" t="s">
        <v>222</v>
      </c>
      <c r="H85" s="166">
        <v>6</v>
      </c>
      <c r="I85" s="167"/>
      <c r="J85" s="168">
        <f t="shared" si="0"/>
        <v>0</v>
      </c>
      <c r="K85" s="164" t="s">
        <v>181</v>
      </c>
      <c r="L85" s="169"/>
      <c r="M85" s="170" t="s">
        <v>35</v>
      </c>
      <c r="N85" s="171" t="s">
        <v>47</v>
      </c>
      <c r="O85" s="62"/>
      <c r="P85" s="158">
        <f t="shared" si="1"/>
        <v>0</v>
      </c>
      <c r="Q85" s="158">
        <v>8.9539999999999995E-2</v>
      </c>
      <c r="R85" s="158">
        <f t="shared" si="2"/>
        <v>0.53723999999999994</v>
      </c>
      <c r="S85" s="158">
        <v>0</v>
      </c>
      <c r="T85" s="159">
        <f t="shared" si="3"/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60" t="s">
        <v>193</v>
      </c>
      <c r="AT85" s="160" t="s">
        <v>198</v>
      </c>
      <c r="AU85" s="160" t="s">
        <v>76</v>
      </c>
      <c r="AY85" s="15" t="s">
        <v>183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15" t="s">
        <v>84</v>
      </c>
      <c r="BK85" s="161">
        <f t="shared" si="9"/>
        <v>0</v>
      </c>
      <c r="BL85" s="15" t="s">
        <v>182</v>
      </c>
      <c r="BM85" s="160" t="s">
        <v>203</v>
      </c>
    </row>
    <row r="86" spans="1:65" s="2" customFormat="1" ht="16.5" customHeight="1">
      <c r="A86" s="32"/>
      <c r="B86" s="33"/>
      <c r="C86" s="162" t="s">
        <v>202</v>
      </c>
      <c r="D86" s="162" t="s">
        <v>198</v>
      </c>
      <c r="E86" s="163" t="s">
        <v>345</v>
      </c>
      <c r="F86" s="164" t="s">
        <v>346</v>
      </c>
      <c r="G86" s="165" t="s">
        <v>222</v>
      </c>
      <c r="H86" s="166">
        <v>12</v>
      </c>
      <c r="I86" s="167"/>
      <c r="J86" s="168">
        <f t="shared" si="0"/>
        <v>0</v>
      </c>
      <c r="K86" s="164" t="s">
        <v>181</v>
      </c>
      <c r="L86" s="169"/>
      <c r="M86" s="170" t="s">
        <v>35</v>
      </c>
      <c r="N86" s="171" t="s">
        <v>47</v>
      </c>
      <c r="O86" s="62"/>
      <c r="P86" s="158">
        <f t="shared" si="1"/>
        <v>0</v>
      </c>
      <c r="Q86" s="158">
        <v>9.7000000000000003E-2</v>
      </c>
      <c r="R86" s="158">
        <f t="shared" si="2"/>
        <v>1.1640000000000001</v>
      </c>
      <c r="S86" s="158">
        <v>0</v>
      </c>
      <c r="T86" s="159">
        <f t="shared" si="3"/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0" t="s">
        <v>193</v>
      </c>
      <c r="AT86" s="160" t="s">
        <v>198</v>
      </c>
      <c r="AU86" s="160" t="s">
        <v>76</v>
      </c>
      <c r="AY86" s="15" t="s">
        <v>183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15" t="s">
        <v>84</v>
      </c>
      <c r="BK86" s="161">
        <f t="shared" si="9"/>
        <v>0</v>
      </c>
      <c r="BL86" s="15" t="s">
        <v>182</v>
      </c>
      <c r="BM86" s="160" t="s">
        <v>209</v>
      </c>
    </row>
    <row r="87" spans="1:65" s="2" customFormat="1" ht="16.5" customHeight="1">
      <c r="A87" s="32"/>
      <c r="B87" s="33"/>
      <c r="C87" s="162" t="s">
        <v>193</v>
      </c>
      <c r="D87" s="162" t="s">
        <v>198</v>
      </c>
      <c r="E87" s="163" t="s">
        <v>347</v>
      </c>
      <c r="F87" s="164" t="s">
        <v>348</v>
      </c>
      <c r="G87" s="165" t="s">
        <v>222</v>
      </c>
      <c r="H87" s="166">
        <v>5</v>
      </c>
      <c r="I87" s="167"/>
      <c r="J87" s="168">
        <f t="shared" si="0"/>
        <v>0</v>
      </c>
      <c r="K87" s="164" t="s">
        <v>181</v>
      </c>
      <c r="L87" s="169"/>
      <c r="M87" s="170" t="s">
        <v>35</v>
      </c>
      <c r="N87" s="171" t="s">
        <v>47</v>
      </c>
      <c r="O87" s="62"/>
      <c r="P87" s="158">
        <f t="shared" si="1"/>
        <v>0</v>
      </c>
      <c r="Q87" s="158">
        <v>0.10073</v>
      </c>
      <c r="R87" s="158">
        <f t="shared" si="2"/>
        <v>0.50365000000000004</v>
      </c>
      <c r="S87" s="158">
        <v>0</v>
      </c>
      <c r="T87" s="159">
        <f t="shared" si="3"/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0" t="s">
        <v>193</v>
      </c>
      <c r="AT87" s="160" t="s">
        <v>198</v>
      </c>
      <c r="AU87" s="160" t="s">
        <v>76</v>
      </c>
      <c r="AY87" s="15" t="s">
        <v>183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15" t="s">
        <v>84</v>
      </c>
      <c r="BK87" s="161">
        <f t="shared" si="9"/>
        <v>0</v>
      </c>
      <c r="BL87" s="15" t="s">
        <v>182</v>
      </c>
      <c r="BM87" s="160" t="s">
        <v>214</v>
      </c>
    </row>
    <row r="88" spans="1:65" s="2" customFormat="1" ht="16.5" customHeight="1">
      <c r="A88" s="32"/>
      <c r="B88" s="33"/>
      <c r="C88" s="162" t="s">
        <v>205</v>
      </c>
      <c r="D88" s="162" t="s">
        <v>198</v>
      </c>
      <c r="E88" s="163" t="s">
        <v>349</v>
      </c>
      <c r="F88" s="164" t="s">
        <v>350</v>
      </c>
      <c r="G88" s="165" t="s">
        <v>222</v>
      </c>
      <c r="H88" s="166">
        <v>3</v>
      </c>
      <c r="I88" s="167"/>
      <c r="J88" s="168">
        <f t="shared" si="0"/>
        <v>0</v>
      </c>
      <c r="K88" s="164" t="s">
        <v>181</v>
      </c>
      <c r="L88" s="169"/>
      <c r="M88" s="170" t="s">
        <v>35</v>
      </c>
      <c r="N88" s="171" t="s">
        <v>47</v>
      </c>
      <c r="O88" s="62"/>
      <c r="P88" s="158">
        <f t="shared" si="1"/>
        <v>0</v>
      </c>
      <c r="Q88" s="158">
        <v>0.10446</v>
      </c>
      <c r="R88" s="158">
        <f t="shared" si="2"/>
        <v>0.31337999999999999</v>
      </c>
      <c r="S88" s="158">
        <v>0</v>
      </c>
      <c r="T88" s="159">
        <f t="shared" si="3"/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0" t="s">
        <v>193</v>
      </c>
      <c r="AT88" s="160" t="s">
        <v>198</v>
      </c>
      <c r="AU88" s="160" t="s">
        <v>76</v>
      </c>
      <c r="AY88" s="15" t="s">
        <v>183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15" t="s">
        <v>84</v>
      </c>
      <c r="BK88" s="161">
        <f t="shared" si="9"/>
        <v>0</v>
      </c>
      <c r="BL88" s="15" t="s">
        <v>182</v>
      </c>
      <c r="BM88" s="160" t="s">
        <v>223</v>
      </c>
    </row>
    <row r="89" spans="1:65" s="2" customFormat="1" ht="16.5" customHeight="1">
      <c r="A89" s="32"/>
      <c r="B89" s="33"/>
      <c r="C89" s="162" t="s">
        <v>197</v>
      </c>
      <c r="D89" s="162" t="s">
        <v>198</v>
      </c>
      <c r="E89" s="163" t="s">
        <v>351</v>
      </c>
      <c r="F89" s="164" t="s">
        <v>352</v>
      </c>
      <c r="G89" s="165" t="s">
        <v>222</v>
      </c>
      <c r="H89" s="166">
        <v>3</v>
      </c>
      <c r="I89" s="167"/>
      <c r="J89" s="168">
        <f t="shared" si="0"/>
        <v>0</v>
      </c>
      <c r="K89" s="164" t="s">
        <v>181</v>
      </c>
      <c r="L89" s="169"/>
      <c r="M89" s="170" t="s">
        <v>35</v>
      </c>
      <c r="N89" s="171" t="s">
        <v>47</v>
      </c>
      <c r="O89" s="62"/>
      <c r="P89" s="158">
        <f t="shared" si="1"/>
        <v>0</v>
      </c>
      <c r="Q89" s="158">
        <v>0.10818999999999999</v>
      </c>
      <c r="R89" s="158">
        <f t="shared" si="2"/>
        <v>0.32456999999999997</v>
      </c>
      <c r="S89" s="158">
        <v>0</v>
      </c>
      <c r="T89" s="159">
        <f t="shared" si="3"/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0" t="s">
        <v>193</v>
      </c>
      <c r="AT89" s="160" t="s">
        <v>198</v>
      </c>
      <c r="AU89" s="160" t="s">
        <v>76</v>
      </c>
      <c r="AY89" s="15" t="s">
        <v>183</v>
      </c>
      <c r="BE89" s="161">
        <f t="shared" si="4"/>
        <v>0</v>
      </c>
      <c r="BF89" s="161">
        <f t="shared" si="5"/>
        <v>0</v>
      </c>
      <c r="BG89" s="161">
        <f t="shared" si="6"/>
        <v>0</v>
      </c>
      <c r="BH89" s="161">
        <f t="shared" si="7"/>
        <v>0</v>
      </c>
      <c r="BI89" s="161">
        <f t="shared" si="8"/>
        <v>0</v>
      </c>
      <c r="BJ89" s="15" t="s">
        <v>84</v>
      </c>
      <c r="BK89" s="161">
        <f t="shared" si="9"/>
        <v>0</v>
      </c>
      <c r="BL89" s="15" t="s">
        <v>182</v>
      </c>
      <c r="BM89" s="160" t="s">
        <v>227</v>
      </c>
    </row>
    <row r="90" spans="1:65" s="2" customFormat="1" ht="16.5" customHeight="1">
      <c r="A90" s="32"/>
      <c r="B90" s="33"/>
      <c r="C90" s="162" t="s">
        <v>211</v>
      </c>
      <c r="D90" s="162" t="s">
        <v>198</v>
      </c>
      <c r="E90" s="163" t="s">
        <v>353</v>
      </c>
      <c r="F90" s="164" t="s">
        <v>354</v>
      </c>
      <c r="G90" s="165" t="s">
        <v>222</v>
      </c>
      <c r="H90" s="166">
        <v>3</v>
      </c>
      <c r="I90" s="167"/>
      <c r="J90" s="168">
        <f t="shared" si="0"/>
        <v>0</v>
      </c>
      <c r="K90" s="164" t="s">
        <v>181</v>
      </c>
      <c r="L90" s="169"/>
      <c r="M90" s="170" t="s">
        <v>35</v>
      </c>
      <c r="N90" s="171" t="s">
        <v>47</v>
      </c>
      <c r="O90" s="62"/>
      <c r="P90" s="158">
        <f t="shared" si="1"/>
        <v>0</v>
      </c>
      <c r="Q90" s="158">
        <v>0.11192000000000001</v>
      </c>
      <c r="R90" s="158">
        <f t="shared" si="2"/>
        <v>0.33576</v>
      </c>
      <c r="S90" s="158">
        <v>0</v>
      </c>
      <c r="T90" s="159">
        <f t="shared" si="3"/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0" t="s">
        <v>193</v>
      </c>
      <c r="AT90" s="160" t="s">
        <v>198</v>
      </c>
      <c r="AU90" s="160" t="s">
        <v>76</v>
      </c>
      <c r="AY90" s="15" t="s">
        <v>183</v>
      </c>
      <c r="BE90" s="161">
        <f t="shared" si="4"/>
        <v>0</v>
      </c>
      <c r="BF90" s="161">
        <f t="shared" si="5"/>
        <v>0</v>
      </c>
      <c r="BG90" s="161">
        <f t="shared" si="6"/>
        <v>0</v>
      </c>
      <c r="BH90" s="161">
        <f t="shared" si="7"/>
        <v>0</v>
      </c>
      <c r="BI90" s="161">
        <f t="shared" si="8"/>
        <v>0</v>
      </c>
      <c r="BJ90" s="15" t="s">
        <v>84</v>
      </c>
      <c r="BK90" s="161">
        <f t="shared" si="9"/>
        <v>0</v>
      </c>
      <c r="BL90" s="15" t="s">
        <v>182</v>
      </c>
      <c r="BM90" s="160" t="s">
        <v>235</v>
      </c>
    </row>
    <row r="91" spans="1:65" s="2" customFormat="1" ht="16.5" customHeight="1">
      <c r="A91" s="32"/>
      <c r="B91" s="33"/>
      <c r="C91" s="162" t="s">
        <v>201</v>
      </c>
      <c r="D91" s="162" t="s">
        <v>198</v>
      </c>
      <c r="E91" s="163" t="s">
        <v>355</v>
      </c>
      <c r="F91" s="164" t="s">
        <v>356</v>
      </c>
      <c r="G91" s="165" t="s">
        <v>222</v>
      </c>
      <c r="H91" s="166">
        <v>2</v>
      </c>
      <c r="I91" s="167"/>
      <c r="J91" s="168">
        <f t="shared" si="0"/>
        <v>0</v>
      </c>
      <c r="K91" s="164" t="s">
        <v>181</v>
      </c>
      <c r="L91" s="169"/>
      <c r="M91" s="170" t="s">
        <v>35</v>
      </c>
      <c r="N91" s="171" t="s">
        <v>47</v>
      </c>
      <c r="O91" s="62"/>
      <c r="P91" s="158">
        <f t="shared" si="1"/>
        <v>0</v>
      </c>
      <c r="Q91" s="158">
        <v>0.11565</v>
      </c>
      <c r="R91" s="158">
        <f t="shared" si="2"/>
        <v>0.23130000000000001</v>
      </c>
      <c r="S91" s="158">
        <v>0</v>
      </c>
      <c r="T91" s="159">
        <f t="shared" si="3"/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0" t="s">
        <v>193</v>
      </c>
      <c r="AT91" s="160" t="s">
        <v>198</v>
      </c>
      <c r="AU91" s="160" t="s">
        <v>76</v>
      </c>
      <c r="AY91" s="15" t="s">
        <v>183</v>
      </c>
      <c r="BE91" s="161">
        <f t="shared" si="4"/>
        <v>0</v>
      </c>
      <c r="BF91" s="161">
        <f t="shared" si="5"/>
        <v>0</v>
      </c>
      <c r="BG91" s="161">
        <f t="shared" si="6"/>
        <v>0</v>
      </c>
      <c r="BH91" s="161">
        <f t="shared" si="7"/>
        <v>0</v>
      </c>
      <c r="BI91" s="161">
        <f t="shared" si="8"/>
        <v>0</v>
      </c>
      <c r="BJ91" s="15" t="s">
        <v>84</v>
      </c>
      <c r="BK91" s="161">
        <f t="shared" si="9"/>
        <v>0</v>
      </c>
      <c r="BL91" s="15" t="s">
        <v>182</v>
      </c>
      <c r="BM91" s="160" t="s">
        <v>240</v>
      </c>
    </row>
    <row r="92" spans="1:65" s="2" customFormat="1" ht="16.5" customHeight="1">
      <c r="A92" s="32"/>
      <c r="B92" s="33"/>
      <c r="C92" s="162" t="s">
        <v>219</v>
      </c>
      <c r="D92" s="162" t="s">
        <v>198</v>
      </c>
      <c r="E92" s="163" t="s">
        <v>357</v>
      </c>
      <c r="F92" s="164" t="s">
        <v>358</v>
      </c>
      <c r="G92" s="165" t="s">
        <v>222</v>
      </c>
      <c r="H92" s="166">
        <v>2</v>
      </c>
      <c r="I92" s="167"/>
      <c r="J92" s="168">
        <f t="shared" si="0"/>
        <v>0</v>
      </c>
      <c r="K92" s="164" t="s">
        <v>181</v>
      </c>
      <c r="L92" s="169"/>
      <c r="M92" s="170" t="s">
        <v>35</v>
      </c>
      <c r="N92" s="171" t="s">
        <v>47</v>
      </c>
      <c r="O92" s="62"/>
      <c r="P92" s="158">
        <f t="shared" si="1"/>
        <v>0</v>
      </c>
      <c r="Q92" s="158">
        <v>0.11938</v>
      </c>
      <c r="R92" s="158">
        <f t="shared" si="2"/>
        <v>0.23876</v>
      </c>
      <c r="S92" s="158">
        <v>0</v>
      </c>
      <c r="T92" s="159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0" t="s">
        <v>193</v>
      </c>
      <c r="AT92" s="160" t="s">
        <v>198</v>
      </c>
      <c r="AU92" s="160" t="s">
        <v>76</v>
      </c>
      <c r="AY92" s="15" t="s">
        <v>183</v>
      </c>
      <c r="BE92" s="161">
        <f t="shared" si="4"/>
        <v>0</v>
      </c>
      <c r="BF92" s="161">
        <f t="shared" si="5"/>
        <v>0</v>
      </c>
      <c r="BG92" s="161">
        <f t="shared" si="6"/>
        <v>0</v>
      </c>
      <c r="BH92" s="161">
        <f t="shared" si="7"/>
        <v>0</v>
      </c>
      <c r="BI92" s="161">
        <f t="shared" si="8"/>
        <v>0</v>
      </c>
      <c r="BJ92" s="15" t="s">
        <v>84</v>
      </c>
      <c r="BK92" s="161">
        <f t="shared" si="9"/>
        <v>0</v>
      </c>
      <c r="BL92" s="15" t="s">
        <v>182</v>
      </c>
      <c r="BM92" s="160" t="s">
        <v>244</v>
      </c>
    </row>
    <row r="93" spans="1:65" s="2" customFormat="1" ht="16.5" customHeight="1">
      <c r="A93" s="32"/>
      <c r="B93" s="33"/>
      <c r="C93" s="162" t="s">
        <v>203</v>
      </c>
      <c r="D93" s="162" t="s">
        <v>198</v>
      </c>
      <c r="E93" s="163" t="s">
        <v>359</v>
      </c>
      <c r="F93" s="164" t="s">
        <v>360</v>
      </c>
      <c r="G93" s="165" t="s">
        <v>222</v>
      </c>
      <c r="H93" s="166">
        <v>1</v>
      </c>
      <c r="I93" s="167"/>
      <c r="J93" s="168">
        <f t="shared" si="0"/>
        <v>0</v>
      </c>
      <c r="K93" s="164" t="s">
        <v>181</v>
      </c>
      <c r="L93" s="169"/>
      <c r="M93" s="170" t="s">
        <v>35</v>
      </c>
      <c r="N93" s="171" t="s">
        <v>47</v>
      </c>
      <c r="O93" s="62"/>
      <c r="P93" s="158">
        <f t="shared" si="1"/>
        <v>0</v>
      </c>
      <c r="Q93" s="158">
        <v>0.12311999999999999</v>
      </c>
      <c r="R93" s="158">
        <f t="shared" si="2"/>
        <v>0.12311999999999999</v>
      </c>
      <c r="S93" s="158">
        <v>0</v>
      </c>
      <c r="T93" s="159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0" t="s">
        <v>193</v>
      </c>
      <c r="AT93" s="160" t="s">
        <v>198</v>
      </c>
      <c r="AU93" s="160" t="s">
        <v>76</v>
      </c>
      <c r="AY93" s="15" t="s">
        <v>183</v>
      </c>
      <c r="BE93" s="161">
        <f t="shared" si="4"/>
        <v>0</v>
      </c>
      <c r="BF93" s="161">
        <f t="shared" si="5"/>
        <v>0</v>
      </c>
      <c r="BG93" s="161">
        <f t="shared" si="6"/>
        <v>0</v>
      </c>
      <c r="BH93" s="161">
        <f t="shared" si="7"/>
        <v>0</v>
      </c>
      <c r="BI93" s="161">
        <f t="shared" si="8"/>
        <v>0</v>
      </c>
      <c r="BJ93" s="15" t="s">
        <v>84</v>
      </c>
      <c r="BK93" s="161">
        <f t="shared" si="9"/>
        <v>0</v>
      </c>
      <c r="BL93" s="15" t="s">
        <v>182</v>
      </c>
      <c r="BM93" s="160" t="s">
        <v>251</v>
      </c>
    </row>
    <row r="94" spans="1:65" s="2" customFormat="1" ht="16.5" customHeight="1">
      <c r="A94" s="32"/>
      <c r="B94" s="33"/>
      <c r="C94" s="162" t="s">
        <v>8</v>
      </c>
      <c r="D94" s="162" t="s">
        <v>198</v>
      </c>
      <c r="E94" s="163" t="s">
        <v>361</v>
      </c>
      <c r="F94" s="164" t="s">
        <v>362</v>
      </c>
      <c r="G94" s="165" t="s">
        <v>222</v>
      </c>
      <c r="H94" s="166">
        <v>2</v>
      </c>
      <c r="I94" s="167"/>
      <c r="J94" s="168">
        <f t="shared" si="0"/>
        <v>0</v>
      </c>
      <c r="K94" s="164" t="s">
        <v>181</v>
      </c>
      <c r="L94" s="169"/>
      <c r="M94" s="170" t="s">
        <v>35</v>
      </c>
      <c r="N94" s="171" t="s">
        <v>47</v>
      </c>
      <c r="O94" s="62"/>
      <c r="P94" s="158">
        <f t="shared" si="1"/>
        <v>0</v>
      </c>
      <c r="Q94" s="158">
        <v>0.12684999999999999</v>
      </c>
      <c r="R94" s="158">
        <f t="shared" si="2"/>
        <v>0.25369999999999998</v>
      </c>
      <c r="S94" s="158">
        <v>0</v>
      </c>
      <c r="T94" s="159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0" t="s">
        <v>193</v>
      </c>
      <c r="AT94" s="160" t="s">
        <v>198</v>
      </c>
      <c r="AU94" s="160" t="s">
        <v>76</v>
      </c>
      <c r="AY94" s="15" t="s">
        <v>183</v>
      </c>
      <c r="BE94" s="161">
        <f t="shared" si="4"/>
        <v>0</v>
      </c>
      <c r="BF94" s="161">
        <f t="shared" si="5"/>
        <v>0</v>
      </c>
      <c r="BG94" s="161">
        <f t="shared" si="6"/>
        <v>0</v>
      </c>
      <c r="BH94" s="161">
        <f t="shared" si="7"/>
        <v>0</v>
      </c>
      <c r="BI94" s="161">
        <f t="shared" si="8"/>
        <v>0</v>
      </c>
      <c r="BJ94" s="15" t="s">
        <v>84</v>
      </c>
      <c r="BK94" s="161">
        <f t="shared" si="9"/>
        <v>0</v>
      </c>
      <c r="BL94" s="15" t="s">
        <v>182</v>
      </c>
      <c r="BM94" s="160" t="s">
        <v>258</v>
      </c>
    </row>
    <row r="95" spans="1:65" s="2" customFormat="1" ht="16.5" customHeight="1">
      <c r="A95" s="32"/>
      <c r="B95" s="33"/>
      <c r="C95" s="162" t="s">
        <v>204</v>
      </c>
      <c r="D95" s="162" t="s">
        <v>198</v>
      </c>
      <c r="E95" s="163" t="s">
        <v>363</v>
      </c>
      <c r="F95" s="164" t="s">
        <v>364</v>
      </c>
      <c r="G95" s="165" t="s">
        <v>222</v>
      </c>
      <c r="H95" s="166">
        <v>1</v>
      </c>
      <c r="I95" s="167"/>
      <c r="J95" s="168">
        <f t="shared" si="0"/>
        <v>0</v>
      </c>
      <c r="K95" s="164" t="s">
        <v>181</v>
      </c>
      <c r="L95" s="169"/>
      <c r="M95" s="170" t="s">
        <v>35</v>
      </c>
      <c r="N95" s="171" t="s">
        <v>47</v>
      </c>
      <c r="O95" s="62"/>
      <c r="P95" s="158">
        <f t="shared" si="1"/>
        <v>0</v>
      </c>
      <c r="Q95" s="158">
        <v>0.13058</v>
      </c>
      <c r="R95" s="158">
        <f t="shared" si="2"/>
        <v>0.13058</v>
      </c>
      <c r="S95" s="158">
        <v>0</v>
      </c>
      <c r="T95" s="159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0" t="s">
        <v>193</v>
      </c>
      <c r="AT95" s="160" t="s">
        <v>198</v>
      </c>
      <c r="AU95" s="160" t="s">
        <v>76</v>
      </c>
      <c r="AY95" s="15" t="s">
        <v>183</v>
      </c>
      <c r="BE95" s="161">
        <f t="shared" si="4"/>
        <v>0</v>
      </c>
      <c r="BF95" s="161">
        <f t="shared" si="5"/>
        <v>0</v>
      </c>
      <c r="BG95" s="161">
        <f t="shared" si="6"/>
        <v>0</v>
      </c>
      <c r="BH95" s="161">
        <f t="shared" si="7"/>
        <v>0</v>
      </c>
      <c r="BI95" s="161">
        <f t="shared" si="8"/>
        <v>0</v>
      </c>
      <c r="BJ95" s="15" t="s">
        <v>84</v>
      </c>
      <c r="BK95" s="161">
        <f t="shared" si="9"/>
        <v>0</v>
      </c>
      <c r="BL95" s="15" t="s">
        <v>182</v>
      </c>
      <c r="BM95" s="160" t="s">
        <v>266</v>
      </c>
    </row>
    <row r="96" spans="1:65" s="2" customFormat="1" ht="16.5" customHeight="1">
      <c r="A96" s="32"/>
      <c r="B96" s="33"/>
      <c r="C96" s="162" t="s">
        <v>236</v>
      </c>
      <c r="D96" s="162" t="s">
        <v>198</v>
      </c>
      <c r="E96" s="163" t="s">
        <v>365</v>
      </c>
      <c r="F96" s="164" t="s">
        <v>366</v>
      </c>
      <c r="G96" s="165" t="s">
        <v>222</v>
      </c>
      <c r="H96" s="166">
        <v>2</v>
      </c>
      <c r="I96" s="167"/>
      <c r="J96" s="168">
        <f t="shared" si="0"/>
        <v>0</v>
      </c>
      <c r="K96" s="164" t="s">
        <v>181</v>
      </c>
      <c r="L96" s="169"/>
      <c r="M96" s="170" t="s">
        <v>35</v>
      </c>
      <c r="N96" s="171" t="s">
        <v>47</v>
      </c>
      <c r="O96" s="62"/>
      <c r="P96" s="158">
        <f t="shared" si="1"/>
        <v>0</v>
      </c>
      <c r="Q96" s="158">
        <v>0.13431000000000001</v>
      </c>
      <c r="R96" s="158">
        <f t="shared" si="2"/>
        <v>0.26862000000000003</v>
      </c>
      <c r="S96" s="158">
        <v>0</v>
      </c>
      <c r="T96" s="159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60" t="s">
        <v>193</v>
      </c>
      <c r="AT96" s="160" t="s">
        <v>198</v>
      </c>
      <c r="AU96" s="160" t="s">
        <v>76</v>
      </c>
      <c r="AY96" s="15" t="s">
        <v>183</v>
      </c>
      <c r="BE96" s="161">
        <f t="shared" si="4"/>
        <v>0</v>
      </c>
      <c r="BF96" s="161">
        <f t="shared" si="5"/>
        <v>0</v>
      </c>
      <c r="BG96" s="161">
        <f t="shared" si="6"/>
        <v>0</v>
      </c>
      <c r="BH96" s="161">
        <f t="shared" si="7"/>
        <v>0</v>
      </c>
      <c r="BI96" s="161">
        <f t="shared" si="8"/>
        <v>0</v>
      </c>
      <c r="BJ96" s="15" t="s">
        <v>84</v>
      </c>
      <c r="BK96" s="161">
        <f t="shared" si="9"/>
        <v>0</v>
      </c>
      <c r="BL96" s="15" t="s">
        <v>182</v>
      </c>
      <c r="BM96" s="160" t="s">
        <v>274</v>
      </c>
    </row>
    <row r="97" spans="1:65" s="2" customFormat="1" ht="16.5" customHeight="1">
      <c r="A97" s="32"/>
      <c r="B97" s="33"/>
      <c r="C97" s="162" t="s">
        <v>209</v>
      </c>
      <c r="D97" s="162" t="s">
        <v>198</v>
      </c>
      <c r="E97" s="163" t="s">
        <v>367</v>
      </c>
      <c r="F97" s="164" t="s">
        <v>368</v>
      </c>
      <c r="G97" s="165" t="s">
        <v>222</v>
      </c>
      <c r="H97" s="166">
        <v>2</v>
      </c>
      <c r="I97" s="167"/>
      <c r="J97" s="168">
        <f t="shared" si="0"/>
        <v>0</v>
      </c>
      <c r="K97" s="164" t="s">
        <v>181</v>
      </c>
      <c r="L97" s="169"/>
      <c r="M97" s="170" t="s">
        <v>35</v>
      </c>
      <c r="N97" s="171" t="s">
        <v>47</v>
      </c>
      <c r="O97" s="62"/>
      <c r="P97" s="158">
        <f t="shared" si="1"/>
        <v>0</v>
      </c>
      <c r="Q97" s="158">
        <v>0.13804</v>
      </c>
      <c r="R97" s="158">
        <f t="shared" si="2"/>
        <v>0.27607999999999999</v>
      </c>
      <c r="S97" s="158">
        <v>0</v>
      </c>
      <c r="T97" s="159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0" t="s">
        <v>193</v>
      </c>
      <c r="AT97" s="160" t="s">
        <v>198</v>
      </c>
      <c r="AU97" s="160" t="s">
        <v>76</v>
      </c>
      <c r="AY97" s="15" t="s">
        <v>183</v>
      </c>
      <c r="BE97" s="161">
        <f t="shared" si="4"/>
        <v>0</v>
      </c>
      <c r="BF97" s="161">
        <f t="shared" si="5"/>
        <v>0</v>
      </c>
      <c r="BG97" s="161">
        <f t="shared" si="6"/>
        <v>0</v>
      </c>
      <c r="BH97" s="161">
        <f t="shared" si="7"/>
        <v>0</v>
      </c>
      <c r="BI97" s="161">
        <f t="shared" si="8"/>
        <v>0</v>
      </c>
      <c r="BJ97" s="15" t="s">
        <v>84</v>
      </c>
      <c r="BK97" s="161">
        <f t="shared" si="9"/>
        <v>0</v>
      </c>
      <c r="BL97" s="15" t="s">
        <v>182</v>
      </c>
      <c r="BM97" s="160" t="s">
        <v>301</v>
      </c>
    </row>
    <row r="98" spans="1:65" s="2" customFormat="1" ht="16.5" customHeight="1">
      <c r="A98" s="32"/>
      <c r="B98" s="33"/>
      <c r="C98" s="162" t="s">
        <v>241</v>
      </c>
      <c r="D98" s="162" t="s">
        <v>198</v>
      </c>
      <c r="E98" s="163" t="s">
        <v>369</v>
      </c>
      <c r="F98" s="164" t="s">
        <v>370</v>
      </c>
      <c r="G98" s="165" t="s">
        <v>222</v>
      </c>
      <c r="H98" s="166">
        <v>1</v>
      </c>
      <c r="I98" s="167"/>
      <c r="J98" s="168">
        <f t="shared" si="0"/>
        <v>0</v>
      </c>
      <c r="K98" s="164" t="s">
        <v>181</v>
      </c>
      <c r="L98" s="169"/>
      <c r="M98" s="170" t="s">
        <v>35</v>
      </c>
      <c r="N98" s="171" t="s">
        <v>47</v>
      </c>
      <c r="O98" s="62"/>
      <c r="P98" s="158">
        <f t="shared" si="1"/>
        <v>0</v>
      </c>
      <c r="Q98" s="158">
        <v>0.14177000000000001</v>
      </c>
      <c r="R98" s="158">
        <f t="shared" si="2"/>
        <v>0.14177000000000001</v>
      </c>
      <c r="S98" s="158">
        <v>0</v>
      </c>
      <c r="T98" s="159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60" t="s">
        <v>193</v>
      </c>
      <c r="AT98" s="160" t="s">
        <v>198</v>
      </c>
      <c r="AU98" s="160" t="s">
        <v>76</v>
      </c>
      <c r="AY98" s="15" t="s">
        <v>183</v>
      </c>
      <c r="BE98" s="161">
        <f t="shared" si="4"/>
        <v>0</v>
      </c>
      <c r="BF98" s="161">
        <f t="shared" si="5"/>
        <v>0</v>
      </c>
      <c r="BG98" s="161">
        <f t="shared" si="6"/>
        <v>0</v>
      </c>
      <c r="BH98" s="161">
        <f t="shared" si="7"/>
        <v>0</v>
      </c>
      <c r="BI98" s="161">
        <f t="shared" si="8"/>
        <v>0</v>
      </c>
      <c r="BJ98" s="15" t="s">
        <v>84</v>
      </c>
      <c r="BK98" s="161">
        <f t="shared" si="9"/>
        <v>0</v>
      </c>
      <c r="BL98" s="15" t="s">
        <v>182</v>
      </c>
      <c r="BM98" s="160" t="s">
        <v>283</v>
      </c>
    </row>
    <row r="99" spans="1:65" s="2" customFormat="1" ht="16.5" customHeight="1">
      <c r="A99" s="32"/>
      <c r="B99" s="33"/>
      <c r="C99" s="162" t="s">
        <v>210</v>
      </c>
      <c r="D99" s="162" t="s">
        <v>198</v>
      </c>
      <c r="E99" s="163" t="s">
        <v>371</v>
      </c>
      <c r="F99" s="164" t="s">
        <v>372</v>
      </c>
      <c r="G99" s="165" t="s">
        <v>222</v>
      </c>
      <c r="H99" s="166">
        <v>2</v>
      </c>
      <c r="I99" s="167"/>
      <c r="J99" s="168">
        <f t="shared" si="0"/>
        <v>0</v>
      </c>
      <c r="K99" s="164" t="s">
        <v>181</v>
      </c>
      <c r="L99" s="169"/>
      <c r="M99" s="170" t="s">
        <v>35</v>
      </c>
      <c r="N99" s="171" t="s">
        <v>47</v>
      </c>
      <c r="O99" s="62"/>
      <c r="P99" s="158">
        <f t="shared" si="1"/>
        <v>0</v>
      </c>
      <c r="Q99" s="158">
        <v>0.14549999999999999</v>
      </c>
      <c r="R99" s="158">
        <f t="shared" si="2"/>
        <v>0.29099999999999998</v>
      </c>
      <c r="S99" s="158">
        <v>0</v>
      </c>
      <c r="T99" s="159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0" t="s">
        <v>193</v>
      </c>
      <c r="AT99" s="160" t="s">
        <v>198</v>
      </c>
      <c r="AU99" s="160" t="s">
        <v>76</v>
      </c>
      <c r="AY99" s="15" t="s">
        <v>183</v>
      </c>
      <c r="BE99" s="161">
        <f t="shared" si="4"/>
        <v>0</v>
      </c>
      <c r="BF99" s="161">
        <f t="shared" si="5"/>
        <v>0</v>
      </c>
      <c r="BG99" s="161">
        <f t="shared" si="6"/>
        <v>0</v>
      </c>
      <c r="BH99" s="161">
        <f t="shared" si="7"/>
        <v>0</v>
      </c>
      <c r="BI99" s="161">
        <f t="shared" si="8"/>
        <v>0</v>
      </c>
      <c r="BJ99" s="15" t="s">
        <v>84</v>
      </c>
      <c r="BK99" s="161">
        <f t="shared" si="9"/>
        <v>0</v>
      </c>
      <c r="BL99" s="15" t="s">
        <v>182</v>
      </c>
      <c r="BM99" s="160" t="s">
        <v>373</v>
      </c>
    </row>
    <row r="100" spans="1:65" s="2" customFormat="1" ht="16.5" customHeight="1">
      <c r="A100" s="32"/>
      <c r="B100" s="33"/>
      <c r="C100" s="162" t="s">
        <v>7</v>
      </c>
      <c r="D100" s="162" t="s">
        <v>198</v>
      </c>
      <c r="E100" s="163" t="s">
        <v>374</v>
      </c>
      <c r="F100" s="164" t="s">
        <v>375</v>
      </c>
      <c r="G100" s="165" t="s">
        <v>222</v>
      </c>
      <c r="H100" s="166">
        <v>2</v>
      </c>
      <c r="I100" s="167"/>
      <c r="J100" s="168">
        <f t="shared" si="0"/>
        <v>0</v>
      </c>
      <c r="K100" s="164" t="s">
        <v>181</v>
      </c>
      <c r="L100" s="169"/>
      <c r="M100" s="170" t="s">
        <v>35</v>
      </c>
      <c r="N100" s="171" t="s">
        <v>47</v>
      </c>
      <c r="O100" s="62"/>
      <c r="P100" s="158">
        <f t="shared" si="1"/>
        <v>0</v>
      </c>
      <c r="Q100" s="158">
        <v>0.14923</v>
      </c>
      <c r="R100" s="158">
        <f t="shared" si="2"/>
        <v>0.29846</v>
      </c>
      <c r="S100" s="158">
        <v>0</v>
      </c>
      <c r="T100" s="159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60" t="s">
        <v>193</v>
      </c>
      <c r="AT100" s="160" t="s">
        <v>198</v>
      </c>
      <c r="AU100" s="160" t="s">
        <v>76</v>
      </c>
      <c r="AY100" s="15" t="s">
        <v>183</v>
      </c>
      <c r="BE100" s="161">
        <f t="shared" si="4"/>
        <v>0</v>
      </c>
      <c r="BF100" s="161">
        <f t="shared" si="5"/>
        <v>0</v>
      </c>
      <c r="BG100" s="161">
        <f t="shared" si="6"/>
        <v>0</v>
      </c>
      <c r="BH100" s="161">
        <f t="shared" si="7"/>
        <v>0</v>
      </c>
      <c r="BI100" s="161">
        <f t="shared" si="8"/>
        <v>0</v>
      </c>
      <c r="BJ100" s="15" t="s">
        <v>84</v>
      </c>
      <c r="BK100" s="161">
        <f t="shared" si="9"/>
        <v>0</v>
      </c>
      <c r="BL100" s="15" t="s">
        <v>182</v>
      </c>
      <c r="BM100" s="160" t="s">
        <v>376</v>
      </c>
    </row>
    <row r="101" spans="1:65" s="2" customFormat="1" ht="16.5" customHeight="1">
      <c r="A101" s="32"/>
      <c r="B101" s="33"/>
      <c r="C101" s="162" t="s">
        <v>214</v>
      </c>
      <c r="D101" s="162" t="s">
        <v>198</v>
      </c>
      <c r="E101" s="163" t="s">
        <v>377</v>
      </c>
      <c r="F101" s="164" t="s">
        <v>378</v>
      </c>
      <c r="G101" s="165" t="s">
        <v>222</v>
      </c>
      <c r="H101" s="166">
        <v>2</v>
      </c>
      <c r="I101" s="167"/>
      <c r="J101" s="168">
        <f t="shared" si="0"/>
        <v>0</v>
      </c>
      <c r="K101" s="164" t="s">
        <v>181</v>
      </c>
      <c r="L101" s="169"/>
      <c r="M101" s="170" t="s">
        <v>35</v>
      </c>
      <c r="N101" s="171" t="s">
        <v>47</v>
      </c>
      <c r="O101" s="62"/>
      <c r="P101" s="158">
        <f t="shared" si="1"/>
        <v>0</v>
      </c>
      <c r="Q101" s="158">
        <v>0.15296000000000001</v>
      </c>
      <c r="R101" s="158">
        <f t="shared" si="2"/>
        <v>0.30592000000000003</v>
      </c>
      <c r="S101" s="158">
        <v>0</v>
      </c>
      <c r="T101" s="159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60" t="s">
        <v>193</v>
      </c>
      <c r="AT101" s="160" t="s">
        <v>198</v>
      </c>
      <c r="AU101" s="160" t="s">
        <v>76</v>
      </c>
      <c r="AY101" s="15" t="s">
        <v>183</v>
      </c>
      <c r="BE101" s="161">
        <f t="shared" si="4"/>
        <v>0</v>
      </c>
      <c r="BF101" s="161">
        <f t="shared" si="5"/>
        <v>0</v>
      </c>
      <c r="BG101" s="161">
        <f t="shared" si="6"/>
        <v>0</v>
      </c>
      <c r="BH101" s="161">
        <f t="shared" si="7"/>
        <v>0</v>
      </c>
      <c r="BI101" s="161">
        <f t="shared" si="8"/>
        <v>0</v>
      </c>
      <c r="BJ101" s="15" t="s">
        <v>84</v>
      </c>
      <c r="BK101" s="161">
        <f t="shared" si="9"/>
        <v>0</v>
      </c>
      <c r="BL101" s="15" t="s">
        <v>182</v>
      </c>
      <c r="BM101" s="160" t="s">
        <v>379</v>
      </c>
    </row>
    <row r="102" spans="1:65" s="2" customFormat="1" ht="16.5" customHeight="1">
      <c r="A102" s="32"/>
      <c r="B102" s="33"/>
      <c r="C102" s="162" t="s">
        <v>255</v>
      </c>
      <c r="D102" s="162" t="s">
        <v>198</v>
      </c>
      <c r="E102" s="163" t="s">
        <v>380</v>
      </c>
      <c r="F102" s="164" t="s">
        <v>381</v>
      </c>
      <c r="G102" s="165" t="s">
        <v>222</v>
      </c>
      <c r="H102" s="166">
        <v>2</v>
      </c>
      <c r="I102" s="167"/>
      <c r="J102" s="168">
        <f t="shared" si="0"/>
        <v>0</v>
      </c>
      <c r="K102" s="164" t="s">
        <v>181</v>
      </c>
      <c r="L102" s="169"/>
      <c r="M102" s="170" t="s">
        <v>35</v>
      </c>
      <c r="N102" s="171" t="s">
        <v>47</v>
      </c>
      <c r="O102" s="62"/>
      <c r="P102" s="158">
        <f t="shared" si="1"/>
        <v>0</v>
      </c>
      <c r="Q102" s="158">
        <v>0.15669</v>
      </c>
      <c r="R102" s="158">
        <f t="shared" si="2"/>
        <v>0.31337999999999999</v>
      </c>
      <c r="S102" s="158">
        <v>0</v>
      </c>
      <c r="T102" s="159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60" t="s">
        <v>193</v>
      </c>
      <c r="AT102" s="160" t="s">
        <v>198</v>
      </c>
      <c r="AU102" s="160" t="s">
        <v>76</v>
      </c>
      <c r="AY102" s="15" t="s">
        <v>183</v>
      </c>
      <c r="BE102" s="161">
        <f t="shared" si="4"/>
        <v>0</v>
      </c>
      <c r="BF102" s="161">
        <f t="shared" si="5"/>
        <v>0</v>
      </c>
      <c r="BG102" s="161">
        <f t="shared" si="6"/>
        <v>0</v>
      </c>
      <c r="BH102" s="161">
        <f t="shared" si="7"/>
        <v>0</v>
      </c>
      <c r="BI102" s="161">
        <f t="shared" si="8"/>
        <v>0</v>
      </c>
      <c r="BJ102" s="15" t="s">
        <v>84</v>
      </c>
      <c r="BK102" s="161">
        <f t="shared" si="9"/>
        <v>0</v>
      </c>
      <c r="BL102" s="15" t="s">
        <v>182</v>
      </c>
      <c r="BM102" s="160" t="s">
        <v>382</v>
      </c>
    </row>
    <row r="103" spans="1:65" s="2" customFormat="1" ht="16.5" customHeight="1">
      <c r="A103" s="32"/>
      <c r="B103" s="33"/>
      <c r="C103" s="162" t="s">
        <v>218</v>
      </c>
      <c r="D103" s="162" t="s">
        <v>198</v>
      </c>
      <c r="E103" s="163" t="s">
        <v>383</v>
      </c>
      <c r="F103" s="164" t="s">
        <v>384</v>
      </c>
      <c r="G103" s="165" t="s">
        <v>222</v>
      </c>
      <c r="H103" s="166">
        <v>2</v>
      </c>
      <c r="I103" s="167"/>
      <c r="J103" s="168">
        <f t="shared" si="0"/>
        <v>0</v>
      </c>
      <c r="K103" s="164" t="s">
        <v>181</v>
      </c>
      <c r="L103" s="169"/>
      <c r="M103" s="170" t="s">
        <v>35</v>
      </c>
      <c r="N103" s="171" t="s">
        <v>47</v>
      </c>
      <c r="O103" s="62"/>
      <c r="P103" s="158">
        <f t="shared" si="1"/>
        <v>0</v>
      </c>
      <c r="Q103" s="158">
        <v>0.16042000000000001</v>
      </c>
      <c r="R103" s="158">
        <f t="shared" si="2"/>
        <v>0.32084000000000001</v>
      </c>
      <c r="S103" s="158">
        <v>0</v>
      </c>
      <c r="T103" s="159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60" t="s">
        <v>193</v>
      </c>
      <c r="AT103" s="160" t="s">
        <v>198</v>
      </c>
      <c r="AU103" s="160" t="s">
        <v>76</v>
      </c>
      <c r="AY103" s="15" t="s">
        <v>183</v>
      </c>
      <c r="BE103" s="161">
        <f t="shared" si="4"/>
        <v>0</v>
      </c>
      <c r="BF103" s="161">
        <f t="shared" si="5"/>
        <v>0</v>
      </c>
      <c r="BG103" s="161">
        <f t="shared" si="6"/>
        <v>0</v>
      </c>
      <c r="BH103" s="161">
        <f t="shared" si="7"/>
        <v>0</v>
      </c>
      <c r="BI103" s="161">
        <f t="shared" si="8"/>
        <v>0</v>
      </c>
      <c r="BJ103" s="15" t="s">
        <v>84</v>
      </c>
      <c r="BK103" s="161">
        <f t="shared" si="9"/>
        <v>0</v>
      </c>
      <c r="BL103" s="15" t="s">
        <v>182</v>
      </c>
      <c r="BM103" s="160" t="s">
        <v>385</v>
      </c>
    </row>
    <row r="104" spans="1:65" s="2" customFormat="1" ht="16.5" customHeight="1">
      <c r="A104" s="32"/>
      <c r="B104" s="33"/>
      <c r="C104" s="162" t="s">
        <v>263</v>
      </c>
      <c r="D104" s="162" t="s">
        <v>198</v>
      </c>
      <c r="E104" s="163" t="s">
        <v>386</v>
      </c>
      <c r="F104" s="164" t="s">
        <v>387</v>
      </c>
      <c r="G104" s="165" t="s">
        <v>222</v>
      </c>
      <c r="H104" s="166">
        <v>1</v>
      </c>
      <c r="I104" s="167"/>
      <c r="J104" s="168">
        <f t="shared" si="0"/>
        <v>0</v>
      </c>
      <c r="K104" s="164" t="s">
        <v>181</v>
      </c>
      <c r="L104" s="169"/>
      <c r="M104" s="170" t="s">
        <v>35</v>
      </c>
      <c r="N104" s="171" t="s">
        <v>47</v>
      </c>
      <c r="O104" s="62"/>
      <c r="P104" s="158">
        <f t="shared" si="1"/>
        <v>0</v>
      </c>
      <c r="Q104" s="158">
        <v>0.16414999999999999</v>
      </c>
      <c r="R104" s="158">
        <f t="shared" si="2"/>
        <v>0.16414999999999999</v>
      </c>
      <c r="S104" s="158">
        <v>0</v>
      </c>
      <c r="T104" s="159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60" t="s">
        <v>193</v>
      </c>
      <c r="AT104" s="160" t="s">
        <v>198</v>
      </c>
      <c r="AU104" s="160" t="s">
        <v>76</v>
      </c>
      <c r="AY104" s="15" t="s">
        <v>183</v>
      </c>
      <c r="BE104" s="161">
        <f t="shared" si="4"/>
        <v>0</v>
      </c>
      <c r="BF104" s="161">
        <f t="shared" si="5"/>
        <v>0</v>
      </c>
      <c r="BG104" s="161">
        <f t="shared" si="6"/>
        <v>0</v>
      </c>
      <c r="BH104" s="161">
        <f t="shared" si="7"/>
        <v>0</v>
      </c>
      <c r="BI104" s="161">
        <f t="shared" si="8"/>
        <v>0</v>
      </c>
      <c r="BJ104" s="15" t="s">
        <v>84</v>
      </c>
      <c r="BK104" s="161">
        <f t="shared" si="9"/>
        <v>0</v>
      </c>
      <c r="BL104" s="15" t="s">
        <v>182</v>
      </c>
      <c r="BM104" s="160" t="s">
        <v>388</v>
      </c>
    </row>
    <row r="105" spans="1:65" s="2" customFormat="1" ht="16.5" customHeight="1">
      <c r="A105" s="32"/>
      <c r="B105" s="33"/>
      <c r="C105" s="162" t="s">
        <v>223</v>
      </c>
      <c r="D105" s="162" t="s">
        <v>198</v>
      </c>
      <c r="E105" s="163" t="s">
        <v>389</v>
      </c>
      <c r="F105" s="164" t="s">
        <v>390</v>
      </c>
      <c r="G105" s="165" t="s">
        <v>222</v>
      </c>
      <c r="H105" s="166">
        <v>1</v>
      </c>
      <c r="I105" s="167"/>
      <c r="J105" s="168">
        <f t="shared" si="0"/>
        <v>0</v>
      </c>
      <c r="K105" s="164" t="s">
        <v>181</v>
      </c>
      <c r="L105" s="169"/>
      <c r="M105" s="170" t="s">
        <v>35</v>
      </c>
      <c r="N105" s="171" t="s">
        <v>47</v>
      </c>
      <c r="O105" s="62"/>
      <c r="P105" s="158">
        <f t="shared" si="1"/>
        <v>0</v>
      </c>
      <c r="Q105" s="158">
        <v>0.16788</v>
      </c>
      <c r="R105" s="158">
        <f t="shared" si="2"/>
        <v>0.16788</v>
      </c>
      <c r="S105" s="158">
        <v>0</v>
      </c>
      <c r="T105" s="159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60" t="s">
        <v>193</v>
      </c>
      <c r="AT105" s="160" t="s">
        <v>198</v>
      </c>
      <c r="AU105" s="160" t="s">
        <v>76</v>
      </c>
      <c r="AY105" s="15" t="s">
        <v>183</v>
      </c>
      <c r="BE105" s="161">
        <f t="shared" si="4"/>
        <v>0</v>
      </c>
      <c r="BF105" s="161">
        <f t="shared" si="5"/>
        <v>0</v>
      </c>
      <c r="BG105" s="161">
        <f t="shared" si="6"/>
        <v>0</v>
      </c>
      <c r="BH105" s="161">
        <f t="shared" si="7"/>
        <v>0</v>
      </c>
      <c r="BI105" s="161">
        <f t="shared" si="8"/>
        <v>0</v>
      </c>
      <c r="BJ105" s="15" t="s">
        <v>84</v>
      </c>
      <c r="BK105" s="161">
        <f t="shared" si="9"/>
        <v>0</v>
      </c>
      <c r="BL105" s="15" t="s">
        <v>182</v>
      </c>
      <c r="BM105" s="160" t="s">
        <v>391</v>
      </c>
    </row>
    <row r="106" spans="1:65" s="2" customFormat="1" ht="16.5" customHeight="1">
      <c r="A106" s="32"/>
      <c r="B106" s="33"/>
      <c r="C106" s="162" t="s">
        <v>271</v>
      </c>
      <c r="D106" s="162" t="s">
        <v>198</v>
      </c>
      <c r="E106" s="163" t="s">
        <v>288</v>
      </c>
      <c r="F106" s="164" t="s">
        <v>289</v>
      </c>
      <c r="G106" s="165" t="s">
        <v>222</v>
      </c>
      <c r="H106" s="166">
        <v>144</v>
      </c>
      <c r="I106" s="167"/>
      <c r="J106" s="168">
        <f t="shared" si="0"/>
        <v>0</v>
      </c>
      <c r="K106" s="164" t="s">
        <v>181</v>
      </c>
      <c r="L106" s="169"/>
      <c r="M106" s="170" t="s">
        <v>35</v>
      </c>
      <c r="N106" s="171" t="s">
        <v>47</v>
      </c>
      <c r="O106" s="62"/>
      <c r="P106" s="158">
        <f t="shared" si="1"/>
        <v>0</v>
      </c>
      <c r="Q106" s="158">
        <v>1.23E-3</v>
      </c>
      <c r="R106" s="158">
        <f t="shared" si="2"/>
        <v>0.17712</v>
      </c>
      <c r="S106" s="158">
        <v>0</v>
      </c>
      <c r="T106" s="159">
        <f t="shared" si="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60" t="s">
        <v>193</v>
      </c>
      <c r="AT106" s="160" t="s">
        <v>198</v>
      </c>
      <c r="AU106" s="160" t="s">
        <v>76</v>
      </c>
      <c r="AY106" s="15" t="s">
        <v>183</v>
      </c>
      <c r="BE106" s="161">
        <f t="shared" si="4"/>
        <v>0</v>
      </c>
      <c r="BF106" s="161">
        <f t="shared" si="5"/>
        <v>0</v>
      </c>
      <c r="BG106" s="161">
        <f t="shared" si="6"/>
        <v>0</v>
      </c>
      <c r="BH106" s="161">
        <f t="shared" si="7"/>
        <v>0</v>
      </c>
      <c r="BI106" s="161">
        <f t="shared" si="8"/>
        <v>0</v>
      </c>
      <c r="BJ106" s="15" t="s">
        <v>84</v>
      </c>
      <c r="BK106" s="161">
        <f t="shared" si="9"/>
        <v>0</v>
      </c>
      <c r="BL106" s="15" t="s">
        <v>182</v>
      </c>
      <c r="BM106" s="160" t="s">
        <v>392</v>
      </c>
    </row>
    <row r="107" spans="1:65" s="2" customFormat="1" ht="16.5" customHeight="1">
      <c r="A107" s="32"/>
      <c r="B107" s="33"/>
      <c r="C107" s="162" t="s">
        <v>275</v>
      </c>
      <c r="D107" s="162" t="s">
        <v>198</v>
      </c>
      <c r="E107" s="163" t="s">
        <v>393</v>
      </c>
      <c r="F107" s="164" t="s">
        <v>394</v>
      </c>
      <c r="G107" s="165" t="s">
        <v>222</v>
      </c>
      <c r="H107" s="166">
        <v>726</v>
      </c>
      <c r="I107" s="167"/>
      <c r="J107" s="168">
        <f t="shared" si="0"/>
        <v>0</v>
      </c>
      <c r="K107" s="164" t="s">
        <v>181</v>
      </c>
      <c r="L107" s="169"/>
      <c r="M107" s="170" t="s">
        <v>35</v>
      </c>
      <c r="N107" s="171" t="s">
        <v>47</v>
      </c>
      <c r="O107" s="62"/>
      <c r="P107" s="158">
        <f t="shared" si="1"/>
        <v>0</v>
      </c>
      <c r="Q107" s="158">
        <v>9.0000000000000006E-5</v>
      </c>
      <c r="R107" s="158">
        <f t="shared" si="2"/>
        <v>6.5340000000000009E-2</v>
      </c>
      <c r="S107" s="158">
        <v>0</v>
      </c>
      <c r="T107" s="159">
        <f t="shared" si="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60" t="s">
        <v>193</v>
      </c>
      <c r="AT107" s="160" t="s">
        <v>198</v>
      </c>
      <c r="AU107" s="160" t="s">
        <v>76</v>
      </c>
      <c r="AY107" s="15" t="s">
        <v>183</v>
      </c>
      <c r="BE107" s="161">
        <f t="shared" si="4"/>
        <v>0</v>
      </c>
      <c r="BF107" s="161">
        <f t="shared" si="5"/>
        <v>0</v>
      </c>
      <c r="BG107" s="161">
        <f t="shared" si="6"/>
        <v>0</v>
      </c>
      <c r="BH107" s="161">
        <f t="shared" si="7"/>
        <v>0</v>
      </c>
      <c r="BI107" s="161">
        <f t="shared" si="8"/>
        <v>0</v>
      </c>
      <c r="BJ107" s="15" t="s">
        <v>84</v>
      </c>
      <c r="BK107" s="161">
        <f t="shared" si="9"/>
        <v>0</v>
      </c>
      <c r="BL107" s="15" t="s">
        <v>182</v>
      </c>
      <c r="BM107" s="160" t="s">
        <v>395</v>
      </c>
    </row>
    <row r="108" spans="1:65" s="2" customFormat="1" ht="16.5" customHeight="1">
      <c r="A108" s="32"/>
      <c r="B108" s="33"/>
      <c r="C108" s="162" t="s">
        <v>279</v>
      </c>
      <c r="D108" s="162" t="s">
        <v>198</v>
      </c>
      <c r="E108" s="163" t="s">
        <v>396</v>
      </c>
      <c r="F108" s="164" t="s">
        <v>397</v>
      </c>
      <c r="G108" s="165" t="s">
        <v>222</v>
      </c>
      <c r="H108" s="166">
        <v>84</v>
      </c>
      <c r="I108" s="167"/>
      <c r="J108" s="168">
        <f t="shared" si="0"/>
        <v>0</v>
      </c>
      <c r="K108" s="164" t="s">
        <v>181</v>
      </c>
      <c r="L108" s="169"/>
      <c r="M108" s="170" t="s">
        <v>35</v>
      </c>
      <c r="N108" s="171" t="s">
        <v>47</v>
      </c>
      <c r="O108" s="62"/>
      <c r="P108" s="158">
        <f t="shared" si="1"/>
        <v>0</v>
      </c>
      <c r="Q108" s="158">
        <v>3.2000000000000003E-4</v>
      </c>
      <c r="R108" s="158">
        <f t="shared" si="2"/>
        <v>2.6880000000000001E-2</v>
      </c>
      <c r="S108" s="158">
        <v>0</v>
      </c>
      <c r="T108" s="159">
        <f t="shared" si="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60" t="s">
        <v>193</v>
      </c>
      <c r="AT108" s="160" t="s">
        <v>198</v>
      </c>
      <c r="AU108" s="160" t="s">
        <v>76</v>
      </c>
      <c r="AY108" s="15" t="s">
        <v>183</v>
      </c>
      <c r="BE108" s="161">
        <f t="shared" si="4"/>
        <v>0</v>
      </c>
      <c r="BF108" s="161">
        <f t="shared" si="5"/>
        <v>0</v>
      </c>
      <c r="BG108" s="161">
        <f t="shared" si="6"/>
        <v>0</v>
      </c>
      <c r="BH108" s="161">
        <f t="shared" si="7"/>
        <v>0</v>
      </c>
      <c r="BI108" s="161">
        <f t="shared" si="8"/>
        <v>0</v>
      </c>
      <c r="BJ108" s="15" t="s">
        <v>84</v>
      </c>
      <c r="BK108" s="161">
        <f t="shared" si="9"/>
        <v>0</v>
      </c>
      <c r="BL108" s="15" t="s">
        <v>182</v>
      </c>
      <c r="BM108" s="160" t="s">
        <v>398</v>
      </c>
    </row>
    <row r="109" spans="1:65" s="2" customFormat="1" ht="16.5" customHeight="1">
      <c r="A109" s="32"/>
      <c r="B109" s="33"/>
      <c r="C109" s="162" t="s">
        <v>227</v>
      </c>
      <c r="D109" s="162" t="s">
        <v>198</v>
      </c>
      <c r="E109" s="163" t="s">
        <v>399</v>
      </c>
      <c r="F109" s="164" t="s">
        <v>400</v>
      </c>
      <c r="G109" s="165" t="s">
        <v>222</v>
      </c>
      <c r="H109" s="166">
        <v>84</v>
      </c>
      <c r="I109" s="167"/>
      <c r="J109" s="168">
        <f t="shared" si="0"/>
        <v>0</v>
      </c>
      <c r="K109" s="164" t="s">
        <v>181</v>
      </c>
      <c r="L109" s="169"/>
      <c r="M109" s="170" t="s">
        <v>35</v>
      </c>
      <c r="N109" s="171" t="s">
        <v>47</v>
      </c>
      <c r="O109" s="62"/>
      <c r="P109" s="158">
        <f t="shared" si="1"/>
        <v>0</v>
      </c>
      <c r="Q109" s="158">
        <v>1.2E-4</v>
      </c>
      <c r="R109" s="158">
        <f t="shared" si="2"/>
        <v>1.008E-2</v>
      </c>
      <c r="S109" s="158">
        <v>0</v>
      </c>
      <c r="T109" s="159">
        <f t="shared" si="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60" t="s">
        <v>193</v>
      </c>
      <c r="AT109" s="160" t="s">
        <v>198</v>
      </c>
      <c r="AU109" s="160" t="s">
        <v>76</v>
      </c>
      <c r="AY109" s="15" t="s">
        <v>183</v>
      </c>
      <c r="BE109" s="161">
        <f t="shared" si="4"/>
        <v>0</v>
      </c>
      <c r="BF109" s="161">
        <f t="shared" si="5"/>
        <v>0</v>
      </c>
      <c r="BG109" s="161">
        <f t="shared" si="6"/>
        <v>0</v>
      </c>
      <c r="BH109" s="161">
        <f t="shared" si="7"/>
        <v>0</v>
      </c>
      <c r="BI109" s="161">
        <f t="shared" si="8"/>
        <v>0</v>
      </c>
      <c r="BJ109" s="15" t="s">
        <v>84</v>
      </c>
      <c r="BK109" s="161">
        <f t="shared" si="9"/>
        <v>0</v>
      </c>
      <c r="BL109" s="15" t="s">
        <v>182</v>
      </c>
      <c r="BM109" s="160" t="s">
        <v>401</v>
      </c>
    </row>
    <row r="110" spans="1:65" s="2" customFormat="1" ht="16.5" customHeight="1">
      <c r="A110" s="32"/>
      <c r="B110" s="33"/>
      <c r="C110" s="162" t="s">
        <v>402</v>
      </c>
      <c r="D110" s="162" t="s">
        <v>198</v>
      </c>
      <c r="E110" s="163" t="s">
        <v>290</v>
      </c>
      <c r="F110" s="164" t="s">
        <v>291</v>
      </c>
      <c r="G110" s="165" t="s">
        <v>222</v>
      </c>
      <c r="H110" s="166">
        <v>122</v>
      </c>
      <c r="I110" s="167"/>
      <c r="J110" s="168">
        <f t="shared" si="0"/>
        <v>0</v>
      </c>
      <c r="K110" s="164" t="s">
        <v>181</v>
      </c>
      <c r="L110" s="169"/>
      <c r="M110" s="170" t="s">
        <v>35</v>
      </c>
      <c r="N110" s="171" t="s">
        <v>47</v>
      </c>
      <c r="O110" s="62"/>
      <c r="P110" s="158">
        <f t="shared" si="1"/>
        <v>0</v>
      </c>
      <c r="Q110" s="158">
        <v>1.8000000000000001E-4</v>
      </c>
      <c r="R110" s="158">
        <f t="shared" si="2"/>
        <v>2.196E-2</v>
      </c>
      <c r="S110" s="158">
        <v>0</v>
      </c>
      <c r="T110" s="159">
        <f t="shared" si="3"/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60" t="s">
        <v>193</v>
      </c>
      <c r="AT110" s="160" t="s">
        <v>198</v>
      </c>
      <c r="AU110" s="160" t="s">
        <v>76</v>
      </c>
      <c r="AY110" s="15" t="s">
        <v>183</v>
      </c>
      <c r="BE110" s="161">
        <f t="shared" si="4"/>
        <v>0</v>
      </c>
      <c r="BF110" s="161">
        <f t="shared" si="5"/>
        <v>0</v>
      </c>
      <c r="BG110" s="161">
        <f t="shared" si="6"/>
        <v>0</v>
      </c>
      <c r="BH110" s="161">
        <f t="shared" si="7"/>
        <v>0</v>
      </c>
      <c r="BI110" s="161">
        <f t="shared" si="8"/>
        <v>0</v>
      </c>
      <c r="BJ110" s="15" t="s">
        <v>84</v>
      </c>
      <c r="BK110" s="161">
        <f t="shared" si="9"/>
        <v>0</v>
      </c>
      <c r="BL110" s="15" t="s">
        <v>182</v>
      </c>
      <c r="BM110" s="160" t="s">
        <v>403</v>
      </c>
    </row>
    <row r="111" spans="1:65" s="2" customFormat="1" ht="16.5" customHeight="1">
      <c r="A111" s="32"/>
      <c r="B111" s="33"/>
      <c r="C111" s="162" t="s">
        <v>232</v>
      </c>
      <c r="D111" s="162" t="s">
        <v>198</v>
      </c>
      <c r="E111" s="163" t="s">
        <v>404</v>
      </c>
      <c r="F111" s="164" t="s">
        <v>405</v>
      </c>
      <c r="G111" s="165" t="s">
        <v>222</v>
      </c>
      <c r="H111" s="166">
        <v>108</v>
      </c>
      <c r="I111" s="167"/>
      <c r="J111" s="168">
        <f t="shared" si="0"/>
        <v>0</v>
      </c>
      <c r="K111" s="164" t="s">
        <v>181</v>
      </c>
      <c r="L111" s="169"/>
      <c r="M111" s="170" t="s">
        <v>35</v>
      </c>
      <c r="N111" s="171" t="s">
        <v>47</v>
      </c>
      <c r="O111" s="62"/>
      <c r="P111" s="158">
        <f t="shared" si="1"/>
        <v>0</v>
      </c>
      <c r="Q111" s="158">
        <v>9.0000000000000006E-5</v>
      </c>
      <c r="R111" s="158">
        <f t="shared" si="2"/>
        <v>9.7200000000000012E-3</v>
      </c>
      <c r="S111" s="158">
        <v>0</v>
      </c>
      <c r="T111" s="159">
        <f t="shared" si="3"/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60" t="s">
        <v>193</v>
      </c>
      <c r="AT111" s="160" t="s">
        <v>198</v>
      </c>
      <c r="AU111" s="160" t="s">
        <v>76</v>
      </c>
      <c r="AY111" s="15" t="s">
        <v>183</v>
      </c>
      <c r="BE111" s="161">
        <f t="shared" si="4"/>
        <v>0</v>
      </c>
      <c r="BF111" s="161">
        <f t="shared" si="5"/>
        <v>0</v>
      </c>
      <c r="BG111" s="161">
        <f t="shared" si="6"/>
        <v>0</v>
      </c>
      <c r="BH111" s="161">
        <f t="shared" si="7"/>
        <v>0</v>
      </c>
      <c r="BI111" s="161">
        <f t="shared" si="8"/>
        <v>0</v>
      </c>
      <c r="BJ111" s="15" t="s">
        <v>84</v>
      </c>
      <c r="BK111" s="161">
        <f t="shared" si="9"/>
        <v>0</v>
      </c>
      <c r="BL111" s="15" t="s">
        <v>182</v>
      </c>
      <c r="BM111" s="160" t="s">
        <v>406</v>
      </c>
    </row>
    <row r="112" spans="1:65" s="2" customFormat="1" ht="16.5" customHeight="1">
      <c r="A112" s="32"/>
      <c r="B112" s="33"/>
      <c r="C112" s="162" t="s">
        <v>407</v>
      </c>
      <c r="D112" s="162" t="s">
        <v>198</v>
      </c>
      <c r="E112" s="163" t="s">
        <v>408</v>
      </c>
      <c r="F112" s="164" t="s">
        <v>409</v>
      </c>
      <c r="G112" s="165" t="s">
        <v>180</v>
      </c>
      <c r="H112" s="166">
        <v>15</v>
      </c>
      <c r="I112" s="167"/>
      <c r="J112" s="168">
        <f t="shared" si="0"/>
        <v>0</v>
      </c>
      <c r="K112" s="164" t="s">
        <v>181</v>
      </c>
      <c r="L112" s="169"/>
      <c r="M112" s="170" t="s">
        <v>35</v>
      </c>
      <c r="N112" s="171" t="s">
        <v>47</v>
      </c>
      <c r="O112" s="62"/>
      <c r="P112" s="158">
        <f t="shared" si="1"/>
        <v>0</v>
      </c>
      <c r="Q112" s="158">
        <v>1E-3</v>
      </c>
      <c r="R112" s="158">
        <f t="shared" si="2"/>
        <v>1.4999999999999999E-2</v>
      </c>
      <c r="S112" s="158">
        <v>0</v>
      </c>
      <c r="T112" s="159">
        <f t="shared" si="3"/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60" t="s">
        <v>193</v>
      </c>
      <c r="AT112" s="160" t="s">
        <v>198</v>
      </c>
      <c r="AU112" s="160" t="s">
        <v>76</v>
      </c>
      <c r="AY112" s="15" t="s">
        <v>183</v>
      </c>
      <c r="BE112" s="161">
        <f t="shared" si="4"/>
        <v>0</v>
      </c>
      <c r="BF112" s="161">
        <f t="shared" si="5"/>
        <v>0</v>
      </c>
      <c r="BG112" s="161">
        <f t="shared" si="6"/>
        <v>0</v>
      </c>
      <c r="BH112" s="161">
        <f t="shared" si="7"/>
        <v>0</v>
      </c>
      <c r="BI112" s="161">
        <f t="shared" si="8"/>
        <v>0</v>
      </c>
      <c r="BJ112" s="15" t="s">
        <v>84</v>
      </c>
      <c r="BK112" s="161">
        <f t="shared" si="9"/>
        <v>0</v>
      </c>
      <c r="BL112" s="15" t="s">
        <v>182</v>
      </c>
      <c r="BM112" s="160" t="s">
        <v>410</v>
      </c>
    </row>
    <row r="113" spans="1:65" s="2" customFormat="1" ht="66.75" customHeight="1">
      <c r="A113" s="32"/>
      <c r="B113" s="33"/>
      <c r="C113" s="149" t="s">
        <v>235</v>
      </c>
      <c r="D113" s="149" t="s">
        <v>177</v>
      </c>
      <c r="E113" s="150" t="s">
        <v>304</v>
      </c>
      <c r="F113" s="151" t="s">
        <v>305</v>
      </c>
      <c r="G113" s="152" t="s">
        <v>189</v>
      </c>
      <c r="H113" s="153">
        <v>53</v>
      </c>
      <c r="I113" s="154"/>
      <c r="J113" s="155">
        <f t="shared" si="0"/>
        <v>0</v>
      </c>
      <c r="K113" s="151" t="s">
        <v>181</v>
      </c>
      <c r="L113" s="37"/>
      <c r="M113" s="156" t="s">
        <v>35</v>
      </c>
      <c r="N113" s="157" t="s">
        <v>47</v>
      </c>
      <c r="O113" s="62"/>
      <c r="P113" s="158">
        <f t="shared" si="1"/>
        <v>0</v>
      </c>
      <c r="Q113" s="158">
        <v>0</v>
      </c>
      <c r="R113" s="158">
        <f t="shared" si="2"/>
        <v>0</v>
      </c>
      <c r="S113" s="158">
        <v>0</v>
      </c>
      <c r="T113" s="159">
        <f t="shared" si="3"/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60" t="s">
        <v>182</v>
      </c>
      <c r="AT113" s="160" t="s">
        <v>177</v>
      </c>
      <c r="AU113" s="160" t="s">
        <v>76</v>
      </c>
      <c r="AY113" s="15" t="s">
        <v>183</v>
      </c>
      <c r="BE113" s="161">
        <f t="shared" si="4"/>
        <v>0</v>
      </c>
      <c r="BF113" s="161">
        <f t="shared" si="5"/>
        <v>0</v>
      </c>
      <c r="BG113" s="161">
        <f t="shared" si="6"/>
        <v>0</v>
      </c>
      <c r="BH113" s="161">
        <f t="shared" si="7"/>
        <v>0</v>
      </c>
      <c r="BI113" s="161">
        <f t="shared" si="8"/>
        <v>0</v>
      </c>
      <c r="BJ113" s="15" t="s">
        <v>84</v>
      </c>
      <c r="BK113" s="161">
        <f t="shared" si="9"/>
        <v>0</v>
      </c>
      <c r="BL113" s="15" t="s">
        <v>182</v>
      </c>
      <c r="BM113" s="160" t="s">
        <v>411</v>
      </c>
    </row>
    <row r="114" spans="1:65" s="2" customFormat="1" ht="16.5" customHeight="1">
      <c r="A114" s="32"/>
      <c r="B114" s="33"/>
      <c r="C114" s="162" t="s">
        <v>412</v>
      </c>
      <c r="D114" s="162" t="s">
        <v>198</v>
      </c>
      <c r="E114" s="163" t="s">
        <v>206</v>
      </c>
      <c r="F114" s="164" t="s">
        <v>207</v>
      </c>
      <c r="G114" s="165" t="s">
        <v>208</v>
      </c>
      <c r="H114" s="166">
        <v>88</v>
      </c>
      <c r="I114" s="167"/>
      <c r="J114" s="168">
        <f t="shared" si="0"/>
        <v>0</v>
      </c>
      <c r="K114" s="164" t="s">
        <v>181</v>
      </c>
      <c r="L114" s="169"/>
      <c r="M114" s="170" t="s">
        <v>35</v>
      </c>
      <c r="N114" s="171" t="s">
        <v>47</v>
      </c>
      <c r="O114" s="62"/>
      <c r="P114" s="158">
        <f t="shared" si="1"/>
        <v>0</v>
      </c>
      <c r="Q114" s="158">
        <v>1</v>
      </c>
      <c r="R114" s="158">
        <f t="shared" si="2"/>
        <v>88</v>
      </c>
      <c r="S114" s="158">
        <v>0</v>
      </c>
      <c r="T114" s="159">
        <f t="shared" si="3"/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60" t="s">
        <v>193</v>
      </c>
      <c r="AT114" s="160" t="s">
        <v>198</v>
      </c>
      <c r="AU114" s="160" t="s">
        <v>76</v>
      </c>
      <c r="AY114" s="15" t="s">
        <v>183</v>
      </c>
      <c r="BE114" s="161">
        <f t="shared" si="4"/>
        <v>0</v>
      </c>
      <c r="BF114" s="161">
        <f t="shared" si="5"/>
        <v>0</v>
      </c>
      <c r="BG114" s="161">
        <f t="shared" si="6"/>
        <v>0</v>
      </c>
      <c r="BH114" s="161">
        <f t="shared" si="7"/>
        <v>0</v>
      </c>
      <c r="BI114" s="161">
        <f t="shared" si="8"/>
        <v>0</v>
      </c>
      <c r="BJ114" s="15" t="s">
        <v>84</v>
      </c>
      <c r="BK114" s="161">
        <f t="shared" si="9"/>
        <v>0</v>
      </c>
      <c r="BL114" s="15" t="s">
        <v>182</v>
      </c>
      <c r="BM114" s="160" t="s">
        <v>413</v>
      </c>
    </row>
    <row r="115" spans="1:65" s="2" customFormat="1" ht="36">
      <c r="A115" s="32"/>
      <c r="B115" s="33"/>
      <c r="C115" s="149" t="s">
        <v>285</v>
      </c>
      <c r="D115" s="149" t="s">
        <v>177</v>
      </c>
      <c r="E115" s="150" t="s">
        <v>306</v>
      </c>
      <c r="F115" s="151" t="s">
        <v>307</v>
      </c>
      <c r="G115" s="152" t="s">
        <v>189</v>
      </c>
      <c r="H115" s="153">
        <v>2</v>
      </c>
      <c r="I115" s="154"/>
      <c r="J115" s="155">
        <f t="shared" si="0"/>
        <v>0</v>
      </c>
      <c r="K115" s="151" t="s">
        <v>181</v>
      </c>
      <c r="L115" s="37"/>
      <c r="M115" s="156" t="s">
        <v>35</v>
      </c>
      <c r="N115" s="157" t="s">
        <v>47</v>
      </c>
      <c r="O115" s="62"/>
      <c r="P115" s="158">
        <f t="shared" si="1"/>
        <v>0</v>
      </c>
      <c r="Q115" s="158">
        <v>0</v>
      </c>
      <c r="R115" s="158">
        <f t="shared" si="2"/>
        <v>0</v>
      </c>
      <c r="S115" s="158">
        <v>0</v>
      </c>
      <c r="T115" s="159">
        <f t="shared" si="3"/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60" t="s">
        <v>182</v>
      </c>
      <c r="AT115" s="160" t="s">
        <v>177</v>
      </c>
      <c r="AU115" s="160" t="s">
        <v>76</v>
      </c>
      <c r="AY115" s="15" t="s">
        <v>183</v>
      </c>
      <c r="BE115" s="161">
        <f t="shared" si="4"/>
        <v>0</v>
      </c>
      <c r="BF115" s="161">
        <f t="shared" si="5"/>
        <v>0</v>
      </c>
      <c r="BG115" s="161">
        <f t="shared" si="6"/>
        <v>0</v>
      </c>
      <c r="BH115" s="161">
        <f t="shared" si="7"/>
        <v>0</v>
      </c>
      <c r="BI115" s="161">
        <f t="shared" si="8"/>
        <v>0</v>
      </c>
      <c r="BJ115" s="15" t="s">
        <v>84</v>
      </c>
      <c r="BK115" s="161">
        <f t="shared" si="9"/>
        <v>0</v>
      </c>
      <c r="BL115" s="15" t="s">
        <v>182</v>
      </c>
      <c r="BM115" s="160" t="s">
        <v>414</v>
      </c>
    </row>
    <row r="116" spans="1:65" s="2" customFormat="1" ht="24">
      <c r="A116" s="32"/>
      <c r="B116" s="33"/>
      <c r="C116" s="149" t="s">
        <v>415</v>
      </c>
      <c r="D116" s="149" t="s">
        <v>177</v>
      </c>
      <c r="E116" s="150" t="s">
        <v>416</v>
      </c>
      <c r="F116" s="151" t="s">
        <v>417</v>
      </c>
      <c r="G116" s="152" t="s">
        <v>222</v>
      </c>
      <c r="H116" s="153">
        <v>6</v>
      </c>
      <c r="I116" s="154"/>
      <c r="J116" s="155">
        <f t="shared" si="0"/>
        <v>0</v>
      </c>
      <c r="K116" s="151" t="s">
        <v>181</v>
      </c>
      <c r="L116" s="37"/>
      <c r="M116" s="156" t="s">
        <v>35</v>
      </c>
      <c r="N116" s="157" t="s">
        <v>47</v>
      </c>
      <c r="O116" s="62"/>
      <c r="P116" s="158">
        <f t="shared" si="1"/>
        <v>0</v>
      </c>
      <c r="Q116" s="158">
        <v>0</v>
      </c>
      <c r="R116" s="158">
        <f t="shared" si="2"/>
        <v>0</v>
      </c>
      <c r="S116" s="158">
        <v>0</v>
      </c>
      <c r="T116" s="159">
        <f t="shared" si="3"/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60" t="s">
        <v>182</v>
      </c>
      <c r="AT116" s="160" t="s">
        <v>177</v>
      </c>
      <c r="AU116" s="160" t="s">
        <v>76</v>
      </c>
      <c r="AY116" s="15" t="s">
        <v>183</v>
      </c>
      <c r="BE116" s="161">
        <f t="shared" si="4"/>
        <v>0</v>
      </c>
      <c r="BF116" s="161">
        <f t="shared" si="5"/>
        <v>0</v>
      </c>
      <c r="BG116" s="161">
        <f t="shared" si="6"/>
        <v>0</v>
      </c>
      <c r="BH116" s="161">
        <f t="shared" si="7"/>
        <v>0</v>
      </c>
      <c r="BI116" s="161">
        <f t="shared" si="8"/>
        <v>0</v>
      </c>
      <c r="BJ116" s="15" t="s">
        <v>84</v>
      </c>
      <c r="BK116" s="161">
        <f t="shared" si="9"/>
        <v>0</v>
      </c>
      <c r="BL116" s="15" t="s">
        <v>182</v>
      </c>
      <c r="BM116" s="160" t="s">
        <v>418</v>
      </c>
    </row>
    <row r="117" spans="1:65" s="2" customFormat="1" ht="19.5">
      <c r="A117" s="32"/>
      <c r="B117" s="33"/>
      <c r="C117" s="34"/>
      <c r="D117" s="172" t="s">
        <v>228</v>
      </c>
      <c r="E117" s="34"/>
      <c r="F117" s="173" t="s">
        <v>419</v>
      </c>
      <c r="G117" s="34"/>
      <c r="H117" s="34"/>
      <c r="I117" s="174"/>
      <c r="J117" s="34"/>
      <c r="K117" s="34"/>
      <c r="L117" s="37"/>
      <c r="M117" s="175"/>
      <c r="N117" s="176"/>
      <c r="O117" s="62"/>
      <c r="P117" s="62"/>
      <c r="Q117" s="62"/>
      <c r="R117" s="62"/>
      <c r="S117" s="62"/>
      <c r="T117" s="63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5" t="s">
        <v>228</v>
      </c>
      <c r="AU117" s="15" t="s">
        <v>76</v>
      </c>
    </row>
    <row r="118" spans="1:65" s="2" customFormat="1" ht="24">
      <c r="A118" s="32"/>
      <c r="B118" s="33"/>
      <c r="C118" s="149" t="s">
        <v>240</v>
      </c>
      <c r="D118" s="149" t="s">
        <v>177</v>
      </c>
      <c r="E118" s="150" t="s">
        <v>420</v>
      </c>
      <c r="F118" s="151" t="s">
        <v>421</v>
      </c>
      <c r="G118" s="152" t="s">
        <v>222</v>
      </c>
      <c r="H118" s="153">
        <v>8</v>
      </c>
      <c r="I118" s="154"/>
      <c r="J118" s="155">
        <f>ROUND(I118*H118,2)</f>
        <v>0</v>
      </c>
      <c r="K118" s="151" t="s">
        <v>181</v>
      </c>
      <c r="L118" s="37"/>
      <c r="M118" s="156" t="s">
        <v>35</v>
      </c>
      <c r="N118" s="157" t="s">
        <v>47</v>
      </c>
      <c r="O118" s="62"/>
      <c r="P118" s="158">
        <f>O118*H118</f>
        <v>0</v>
      </c>
      <c r="Q118" s="158">
        <v>0</v>
      </c>
      <c r="R118" s="158">
        <f>Q118*H118</f>
        <v>0</v>
      </c>
      <c r="S118" s="158">
        <v>0</v>
      </c>
      <c r="T118" s="159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60" t="s">
        <v>182</v>
      </c>
      <c r="AT118" s="160" t="s">
        <v>177</v>
      </c>
      <c r="AU118" s="160" t="s">
        <v>76</v>
      </c>
      <c r="AY118" s="15" t="s">
        <v>183</v>
      </c>
      <c r="BE118" s="161">
        <f>IF(N118="základní",J118,0)</f>
        <v>0</v>
      </c>
      <c r="BF118" s="161">
        <f>IF(N118="snížená",J118,0)</f>
        <v>0</v>
      </c>
      <c r="BG118" s="161">
        <f>IF(N118="zákl. přenesená",J118,0)</f>
        <v>0</v>
      </c>
      <c r="BH118" s="161">
        <f>IF(N118="sníž. přenesená",J118,0)</f>
        <v>0</v>
      </c>
      <c r="BI118" s="161">
        <f>IF(N118="nulová",J118,0)</f>
        <v>0</v>
      </c>
      <c r="BJ118" s="15" t="s">
        <v>84</v>
      </c>
      <c r="BK118" s="161">
        <f>ROUND(I118*H118,2)</f>
        <v>0</v>
      </c>
      <c r="BL118" s="15" t="s">
        <v>182</v>
      </c>
      <c r="BM118" s="160" t="s">
        <v>422</v>
      </c>
    </row>
    <row r="119" spans="1:65" s="2" customFormat="1" ht="19.5">
      <c r="A119" s="32"/>
      <c r="B119" s="33"/>
      <c r="C119" s="34"/>
      <c r="D119" s="172" t="s">
        <v>228</v>
      </c>
      <c r="E119" s="34"/>
      <c r="F119" s="173" t="s">
        <v>419</v>
      </c>
      <c r="G119" s="34"/>
      <c r="H119" s="34"/>
      <c r="I119" s="174"/>
      <c r="J119" s="34"/>
      <c r="K119" s="34"/>
      <c r="L119" s="37"/>
      <c r="M119" s="175"/>
      <c r="N119" s="176"/>
      <c r="O119" s="62"/>
      <c r="P119" s="62"/>
      <c r="Q119" s="62"/>
      <c r="R119" s="62"/>
      <c r="S119" s="62"/>
      <c r="T119" s="63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228</v>
      </c>
      <c r="AU119" s="15" t="s">
        <v>76</v>
      </c>
    </row>
    <row r="120" spans="1:65" s="2" customFormat="1" ht="66.75" customHeight="1">
      <c r="A120" s="32"/>
      <c r="B120" s="33"/>
      <c r="C120" s="149" t="s">
        <v>423</v>
      </c>
      <c r="D120" s="149" t="s">
        <v>177</v>
      </c>
      <c r="E120" s="150" t="s">
        <v>334</v>
      </c>
      <c r="F120" s="151" t="s">
        <v>335</v>
      </c>
      <c r="G120" s="152" t="s">
        <v>217</v>
      </c>
      <c r="H120" s="153">
        <v>97.832999999999998</v>
      </c>
      <c r="I120" s="154"/>
      <c r="J120" s="155">
        <f>ROUND(I120*H120,2)</f>
        <v>0</v>
      </c>
      <c r="K120" s="151" t="s">
        <v>181</v>
      </c>
      <c r="L120" s="37"/>
      <c r="M120" s="156" t="s">
        <v>35</v>
      </c>
      <c r="N120" s="157" t="s">
        <v>47</v>
      </c>
      <c r="O120" s="62"/>
      <c r="P120" s="158">
        <f>O120*H120</f>
        <v>0</v>
      </c>
      <c r="Q120" s="158">
        <v>0</v>
      </c>
      <c r="R120" s="158">
        <f>Q120*H120</f>
        <v>0</v>
      </c>
      <c r="S120" s="158">
        <v>0</v>
      </c>
      <c r="T120" s="159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60" t="s">
        <v>182</v>
      </c>
      <c r="AT120" s="160" t="s">
        <v>177</v>
      </c>
      <c r="AU120" s="160" t="s">
        <v>76</v>
      </c>
      <c r="AY120" s="15" t="s">
        <v>183</v>
      </c>
      <c r="BE120" s="161">
        <f>IF(N120="základní",J120,0)</f>
        <v>0</v>
      </c>
      <c r="BF120" s="161">
        <f>IF(N120="snížená",J120,0)</f>
        <v>0</v>
      </c>
      <c r="BG120" s="161">
        <f>IF(N120="zákl. přenesená",J120,0)</f>
        <v>0</v>
      </c>
      <c r="BH120" s="161">
        <f>IF(N120="sníž. přenesená",J120,0)</f>
        <v>0</v>
      </c>
      <c r="BI120" s="161">
        <f>IF(N120="nulová",J120,0)</f>
        <v>0</v>
      </c>
      <c r="BJ120" s="15" t="s">
        <v>84</v>
      </c>
      <c r="BK120" s="161">
        <f>ROUND(I120*H120,2)</f>
        <v>0</v>
      </c>
      <c r="BL120" s="15" t="s">
        <v>182</v>
      </c>
      <c r="BM120" s="160" t="s">
        <v>424</v>
      </c>
    </row>
    <row r="121" spans="1:65" s="2" customFormat="1" ht="19.5">
      <c r="A121" s="32"/>
      <c r="B121" s="33"/>
      <c r="C121" s="34"/>
      <c r="D121" s="172" t="s">
        <v>228</v>
      </c>
      <c r="E121" s="34"/>
      <c r="F121" s="173" t="s">
        <v>310</v>
      </c>
      <c r="G121" s="34"/>
      <c r="H121" s="34"/>
      <c r="I121" s="174"/>
      <c r="J121" s="34"/>
      <c r="K121" s="34"/>
      <c r="L121" s="37"/>
      <c r="M121" s="175"/>
      <c r="N121" s="176"/>
      <c r="O121" s="62"/>
      <c r="P121" s="62"/>
      <c r="Q121" s="62"/>
      <c r="R121" s="62"/>
      <c r="S121" s="62"/>
      <c r="T121" s="63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228</v>
      </c>
      <c r="AU121" s="15" t="s">
        <v>76</v>
      </c>
    </row>
    <row r="122" spans="1:65" s="2" customFormat="1" ht="60">
      <c r="A122" s="32"/>
      <c r="B122" s="33"/>
      <c r="C122" s="149" t="s">
        <v>286</v>
      </c>
      <c r="D122" s="149" t="s">
        <v>177</v>
      </c>
      <c r="E122" s="150" t="s">
        <v>311</v>
      </c>
      <c r="F122" s="151" t="s">
        <v>312</v>
      </c>
      <c r="G122" s="152" t="s">
        <v>217</v>
      </c>
      <c r="H122" s="153">
        <v>173.499</v>
      </c>
      <c r="I122" s="154"/>
      <c r="J122" s="155">
        <f>ROUND(I122*H122,2)</f>
        <v>0</v>
      </c>
      <c r="K122" s="151" t="s">
        <v>181</v>
      </c>
      <c r="L122" s="37"/>
      <c r="M122" s="156" t="s">
        <v>35</v>
      </c>
      <c r="N122" s="157" t="s">
        <v>47</v>
      </c>
      <c r="O122" s="62"/>
      <c r="P122" s="158">
        <f>O122*H122</f>
        <v>0</v>
      </c>
      <c r="Q122" s="158">
        <v>0</v>
      </c>
      <c r="R122" s="158">
        <f>Q122*H122</f>
        <v>0</v>
      </c>
      <c r="S122" s="158">
        <v>0</v>
      </c>
      <c r="T122" s="159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60" t="s">
        <v>182</v>
      </c>
      <c r="AT122" s="160" t="s">
        <v>177</v>
      </c>
      <c r="AU122" s="160" t="s">
        <v>76</v>
      </c>
      <c r="AY122" s="15" t="s">
        <v>183</v>
      </c>
      <c r="BE122" s="161">
        <f>IF(N122="základní",J122,0)</f>
        <v>0</v>
      </c>
      <c r="BF122" s="161">
        <f>IF(N122="snížená",J122,0)</f>
        <v>0</v>
      </c>
      <c r="BG122" s="161">
        <f>IF(N122="zákl. přenesená",J122,0)</f>
        <v>0</v>
      </c>
      <c r="BH122" s="161">
        <f>IF(N122="sníž. přenesená",J122,0)</f>
        <v>0</v>
      </c>
      <c r="BI122" s="161">
        <f>IF(N122="nulová",J122,0)</f>
        <v>0</v>
      </c>
      <c r="BJ122" s="15" t="s">
        <v>84</v>
      </c>
      <c r="BK122" s="161">
        <f>ROUND(I122*H122,2)</f>
        <v>0</v>
      </c>
      <c r="BL122" s="15" t="s">
        <v>182</v>
      </c>
      <c r="BM122" s="160" t="s">
        <v>425</v>
      </c>
    </row>
    <row r="123" spans="1:65" s="2" customFormat="1" ht="19.5">
      <c r="A123" s="32"/>
      <c r="B123" s="33"/>
      <c r="C123" s="34"/>
      <c r="D123" s="172" t="s">
        <v>228</v>
      </c>
      <c r="E123" s="34"/>
      <c r="F123" s="173" t="s">
        <v>313</v>
      </c>
      <c r="G123" s="34"/>
      <c r="H123" s="34"/>
      <c r="I123" s="174"/>
      <c r="J123" s="34"/>
      <c r="K123" s="34"/>
      <c r="L123" s="37"/>
      <c r="M123" s="175"/>
      <c r="N123" s="176"/>
      <c r="O123" s="62"/>
      <c r="P123" s="62"/>
      <c r="Q123" s="62"/>
      <c r="R123" s="62"/>
      <c r="S123" s="62"/>
      <c r="T123" s="63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228</v>
      </c>
      <c r="AU123" s="15" t="s">
        <v>76</v>
      </c>
    </row>
    <row r="124" spans="1:65" s="2" customFormat="1" ht="55.5" customHeight="1">
      <c r="A124" s="32"/>
      <c r="B124" s="33"/>
      <c r="C124" s="149" t="s">
        <v>426</v>
      </c>
      <c r="D124" s="149" t="s">
        <v>177</v>
      </c>
      <c r="E124" s="150" t="s">
        <v>314</v>
      </c>
      <c r="F124" s="151" t="s">
        <v>315</v>
      </c>
      <c r="G124" s="152" t="s">
        <v>250</v>
      </c>
      <c r="H124" s="153">
        <v>14</v>
      </c>
      <c r="I124" s="154"/>
      <c r="J124" s="155">
        <f>ROUND(I124*H124,2)</f>
        <v>0</v>
      </c>
      <c r="K124" s="151" t="s">
        <v>181</v>
      </c>
      <c r="L124" s="37"/>
      <c r="M124" s="156" t="s">
        <v>35</v>
      </c>
      <c r="N124" s="157" t="s">
        <v>47</v>
      </c>
      <c r="O124" s="62"/>
      <c r="P124" s="158">
        <f>O124*H124</f>
        <v>0</v>
      </c>
      <c r="Q124" s="158">
        <v>0</v>
      </c>
      <c r="R124" s="158">
        <f>Q124*H124</f>
        <v>0</v>
      </c>
      <c r="S124" s="158">
        <v>0</v>
      </c>
      <c r="T124" s="159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0" t="s">
        <v>182</v>
      </c>
      <c r="AT124" s="160" t="s">
        <v>177</v>
      </c>
      <c r="AU124" s="160" t="s">
        <v>76</v>
      </c>
      <c r="AY124" s="15" t="s">
        <v>183</v>
      </c>
      <c r="BE124" s="161">
        <f>IF(N124="základní",J124,0)</f>
        <v>0</v>
      </c>
      <c r="BF124" s="161">
        <f>IF(N124="snížená",J124,0)</f>
        <v>0</v>
      </c>
      <c r="BG124" s="161">
        <f>IF(N124="zákl. přenesená",J124,0)</f>
        <v>0</v>
      </c>
      <c r="BH124" s="161">
        <f>IF(N124="sníž. přenesená",J124,0)</f>
        <v>0</v>
      </c>
      <c r="BI124" s="161">
        <f>IF(N124="nulová",J124,0)</f>
        <v>0</v>
      </c>
      <c r="BJ124" s="15" t="s">
        <v>84</v>
      </c>
      <c r="BK124" s="161">
        <f>ROUND(I124*H124,2)</f>
        <v>0</v>
      </c>
      <c r="BL124" s="15" t="s">
        <v>182</v>
      </c>
      <c r="BM124" s="160" t="s">
        <v>427</v>
      </c>
    </row>
    <row r="125" spans="1:65" s="2" customFormat="1" ht="48">
      <c r="A125" s="32"/>
      <c r="B125" s="33"/>
      <c r="C125" s="149" t="s">
        <v>244</v>
      </c>
      <c r="D125" s="149" t="s">
        <v>177</v>
      </c>
      <c r="E125" s="150" t="s">
        <v>252</v>
      </c>
      <c r="F125" s="151" t="s">
        <v>253</v>
      </c>
      <c r="G125" s="152" t="s">
        <v>250</v>
      </c>
      <c r="H125" s="153">
        <v>2</v>
      </c>
      <c r="I125" s="154"/>
      <c r="J125" s="155">
        <f>ROUND(I125*H125,2)</f>
        <v>0</v>
      </c>
      <c r="K125" s="151" t="s">
        <v>181</v>
      </c>
      <c r="L125" s="37"/>
      <c r="M125" s="156" t="s">
        <v>35</v>
      </c>
      <c r="N125" s="157" t="s">
        <v>47</v>
      </c>
      <c r="O125" s="62"/>
      <c r="P125" s="158">
        <f>O125*H125</f>
        <v>0</v>
      </c>
      <c r="Q125" s="158">
        <v>0</v>
      </c>
      <c r="R125" s="158">
        <f>Q125*H125</f>
        <v>0</v>
      </c>
      <c r="S125" s="158">
        <v>0</v>
      </c>
      <c r="T125" s="159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60" t="s">
        <v>182</v>
      </c>
      <c r="AT125" s="160" t="s">
        <v>177</v>
      </c>
      <c r="AU125" s="160" t="s">
        <v>76</v>
      </c>
      <c r="AY125" s="15" t="s">
        <v>183</v>
      </c>
      <c r="BE125" s="161">
        <f>IF(N125="základní",J125,0)</f>
        <v>0</v>
      </c>
      <c r="BF125" s="161">
        <f>IF(N125="snížená",J125,0)</f>
        <v>0</v>
      </c>
      <c r="BG125" s="161">
        <f>IF(N125="zákl. přenesená",J125,0)</f>
        <v>0</v>
      </c>
      <c r="BH125" s="161">
        <f>IF(N125="sníž. přenesená",J125,0)</f>
        <v>0</v>
      </c>
      <c r="BI125" s="161">
        <f>IF(N125="nulová",J125,0)</f>
        <v>0</v>
      </c>
      <c r="BJ125" s="15" t="s">
        <v>84</v>
      </c>
      <c r="BK125" s="161">
        <f>ROUND(I125*H125,2)</f>
        <v>0</v>
      </c>
      <c r="BL125" s="15" t="s">
        <v>182</v>
      </c>
      <c r="BM125" s="160" t="s">
        <v>428</v>
      </c>
    </row>
    <row r="126" spans="1:65" s="2" customFormat="1" ht="36">
      <c r="A126" s="32"/>
      <c r="B126" s="33"/>
      <c r="C126" s="149" t="s">
        <v>429</v>
      </c>
      <c r="D126" s="149" t="s">
        <v>177</v>
      </c>
      <c r="E126" s="150" t="s">
        <v>316</v>
      </c>
      <c r="F126" s="151" t="s">
        <v>317</v>
      </c>
      <c r="G126" s="152" t="s">
        <v>217</v>
      </c>
      <c r="H126" s="153">
        <v>75.665999999999997</v>
      </c>
      <c r="I126" s="154"/>
      <c r="J126" s="155">
        <f>ROUND(I126*H126,2)</f>
        <v>0</v>
      </c>
      <c r="K126" s="151" t="s">
        <v>181</v>
      </c>
      <c r="L126" s="37"/>
      <c r="M126" s="156" t="s">
        <v>35</v>
      </c>
      <c r="N126" s="157" t="s">
        <v>47</v>
      </c>
      <c r="O126" s="62"/>
      <c r="P126" s="158">
        <f>O126*H126</f>
        <v>0</v>
      </c>
      <c r="Q126" s="158">
        <v>0</v>
      </c>
      <c r="R126" s="158">
        <f>Q126*H126</f>
        <v>0</v>
      </c>
      <c r="S126" s="158">
        <v>0</v>
      </c>
      <c r="T126" s="159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0" t="s">
        <v>182</v>
      </c>
      <c r="AT126" s="160" t="s">
        <v>177</v>
      </c>
      <c r="AU126" s="160" t="s">
        <v>76</v>
      </c>
      <c r="AY126" s="15" t="s">
        <v>183</v>
      </c>
      <c r="BE126" s="161">
        <f>IF(N126="základní",J126,0)</f>
        <v>0</v>
      </c>
      <c r="BF126" s="161">
        <f>IF(N126="snížená",J126,0)</f>
        <v>0</v>
      </c>
      <c r="BG126" s="161">
        <f>IF(N126="zákl. přenesená",J126,0)</f>
        <v>0</v>
      </c>
      <c r="BH126" s="161">
        <f>IF(N126="sníž. přenesená",J126,0)</f>
        <v>0</v>
      </c>
      <c r="BI126" s="161">
        <f>IF(N126="nulová",J126,0)</f>
        <v>0</v>
      </c>
      <c r="BJ126" s="15" t="s">
        <v>84</v>
      </c>
      <c r="BK126" s="161">
        <f>ROUND(I126*H126,2)</f>
        <v>0</v>
      </c>
      <c r="BL126" s="15" t="s">
        <v>182</v>
      </c>
      <c r="BM126" s="160" t="s">
        <v>430</v>
      </c>
    </row>
    <row r="127" spans="1:65" s="2" customFormat="1" ht="19.5">
      <c r="A127" s="32"/>
      <c r="B127" s="33"/>
      <c r="C127" s="34"/>
      <c r="D127" s="172" t="s">
        <v>228</v>
      </c>
      <c r="E127" s="34"/>
      <c r="F127" s="173" t="s">
        <v>310</v>
      </c>
      <c r="G127" s="34"/>
      <c r="H127" s="34"/>
      <c r="I127" s="174"/>
      <c r="J127" s="34"/>
      <c r="K127" s="34"/>
      <c r="L127" s="37"/>
      <c r="M127" s="175"/>
      <c r="N127" s="176"/>
      <c r="O127" s="62"/>
      <c r="P127" s="62"/>
      <c r="Q127" s="62"/>
      <c r="R127" s="62"/>
      <c r="S127" s="62"/>
      <c r="T127" s="63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228</v>
      </c>
      <c r="AU127" s="15" t="s">
        <v>76</v>
      </c>
    </row>
    <row r="128" spans="1:65" s="2" customFormat="1" ht="36">
      <c r="A128" s="32"/>
      <c r="B128" s="33"/>
      <c r="C128" s="149" t="s">
        <v>247</v>
      </c>
      <c r="D128" s="149" t="s">
        <v>177</v>
      </c>
      <c r="E128" s="150" t="s">
        <v>318</v>
      </c>
      <c r="F128" s="151" t="s">
        <v>319</v>
      </c>
      <c r="G128" s="152" t="s">
        <v>217</v>
      </c>
      <c r="H128" s="153">
        <v>75.665999999999997</v>
      </c>
      <c r="I128" s="154"/>
      <c r="J128" s="155">
        <f>ROUND(I128*H128,2)</f>
        <v>0</v>
      </c>
      <c r="K128" s="151" t="s">
        <v>181</v>
      </c>
      <c r="L128" s="37"/>
      <c r="M128" s="156" t="s">
        <v>35</v>
      </c>
      <c r="N128" s="157" t="s">
        <v>47</v>
      </c>
      <c r="O128" s="62"/>
      <c r="P128" s="158">
        <f>O128*H128</f>
        <v>0</v>
      </c>
      <c r="Q128" s="158">
        <v>0</v>
      </c>
      <c r="R128" s="158">
        <f>Q128*H128</f>
        <v>0</v>
      </c>
      <c r="S128" s="158">
        <v>0</v>
      </c>
      <c r="T128" s="159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0" t="s">
        <v>182</v>
      </c>
      <c r="AT128" s="160" t="s">
        <v>177</v>
      </c>
      <c r="AU128" s="160" t="s">
        <v>76</v>
      </c>
      <c r="AY128" s="15" t="s">
        <v>183</v>
      </c>
      <c r="BE128" s="161">
        <f>IF(N128="základní",J128,0)</f>
        <v>0</v>
      </c>
      <c r="BF128" s="161">
        <f>IF(N128="snížená",J128,0)</f>
        <v>0</v>
      </c>
      <c r="BG128" s="161">
        <f>IF(N128="zákl. přenesená",J128,0)</f>
        <v>0</v>
      </c>
      <c r="BH128" s="161">
        <f>IF(N128="sníž. přenesená",J128,0)</f>
        <v>0</v>
      </c>
      <c r="BI128" s="161">
        <f>IF(N128="nulová",J128,0)</f>
        <v>0</v>
      </c>
      <c r="BJ128" s="15" t="s">
        <v>84</v>
      </c>
      <c r="BK128" s="161">
        <f>ROUND(I128*H128,2)</f>
        <v>0</v>
      </c>
      <c r="BL128" s="15" t="s">
        <v>182</v>
      </c>
      <c r="BM128" s="160" t="s">
        <v>431</v>
      </c>
    </row>
    <row r="129" spans="1:65" s="2" customFormat="1" ht="19.5">
      <c r="A129" s="32"/>
      <c r="B129" s="33"/>
      <c r="C129" s="34"/>
      <c r="D129" s="172" t="s">
        <v>228</v>
      </c>
      <c r="E129" s="34"/>
      <c r="F129" s="173" t="s">
        <v>310</v>
      </c>
      <c r="G129" s="34"/>
      <c r="H129" s="34"/>
      <c r="I129" s="174"/>
      <c r="J129" s="34"/>
      <c r="K129" s="34"/>
      <c r="L129" s="37"/>
      <c r="M129" s="175"/>
      <c r="N129" s="176"/>
      <c r="O129" s="62"/>
      <c r="P129" s="62"/>
      <c r="Q129" s="62"/>
      <c r="R129" s="62"/>
      <c r="S129" s="62"/>
      <c r="T129" s="63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228</v>
      </c>
      <c r="AU129" s="15" t="s">
        <v>76</v>
      </c>
    </row>
    <row r="130" spans="1:65" s="2" customFormat="1" ht="36">
      <c r="A130" s="32"/>
      <c r="B130" s="33"/>
      <c r="C130" s="149" t="s">
        <v>432</v>
      </c>
      <c r="D130" s="149" t="s">
        <v>177</v>
      </c>
      <c r="E130" s="150" t="s">
        <v>320</v>
      </c>
      <c r="F130" s="151" t="s">
        <v>321</v>
      </c>
      <c r="G130" s="152" t="s">
        <v>208</v>
      </c>
      <c r="H130" s="153">
        <v>33.970999999999997</v>
      </c>
      <c r="I130" s="154"/>
      <c r="J130" s="155">
        <f>ROUND(I130*H130,2)</f>
        <v>0</v>
      </c>
      <c r="K130" s="151" t="s">
        <v>181</v>
      </c>
      <c r="L130" s="37"/>
      <c r="M130" s="156" t="s">
        <v>35</v>
      </c>
      <c r="N130" s="157" t="s">
        <v>47</v>
      </c>
      <c r="O130" s="62"/>
      <c r="P130" s="158">
        <f>O130*H130</f>
        <v>0</v>
      </c>
      <c r="Q130" s="158">
        <v>0</v>
      </c>
      <c r="R130" s="158">
        <f>Q130*H130</f>
        <v>0</v>
      </c>
      <c r="S130" s="158">
        <v>0</v>
      </c>
      <c r="T130" s="159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0" t="s">
        <v>182</v>
      </c>
      <c r="AT130" s="160" t="s">
        <v>177</v>
      </c>
      <c r="AU130" s="160" t="s">
        <v>76</v>
      </c>
      <c r="AY130" s="15" t="s">
        <v>183</v>
      </c>
      <c r="BE130" s="161">
        <f>IF(N130="základní",J130,0)</f>
        <v>0</v>
      </c>
      <c r="BF130" s="161">
        <f>IF(N130="snížená",J130,0)</f>
        <v>0</v>
      </c>
      <c r="BG130" s="161">
        <f>IF(N130="zákl. přenesená",J130,0)</f>
        <v>0</v>
      </c>
      <c r="BH130" s="161">
        <f>IF(N130="sníž. přenesená",J130,0)</f>
        <v>0</v>
      </c>
      <c r="BI130" s="161">
        <f>IF(N130="nulová",J130,0)</f>
        <v>0</v>
      </c>
      <c r="BJ130" s="15" t="s">
        <v>84</v>
      </c>
      <c r="BK130" s="161">
        <f>ROUND(I130*H130,2)</f>
        <v>0</v>
      </c>
      <c r="BL130" s="15" t="s">
        <v>182</v>
      </c>
      <c r="BM130" s="160" t="s">
        <v>433</v>
      </c>
    </row>
    <row r="131" spans="1:65" s="2" customFormat="1" ht="48">
      <c r="A131" s="32"/>
      <c r="B131" s="33"/>
      <c r="C131" s="149" t="s">
        <v>251</v>
      </c>
      <c r="D131" s="149" t="s">
        <v>177</v>
      </c>
      <c r="E131" s="150" t="s">
        <v>338</v>
      </c>
      <c r="F131" s="151" t="s">
        <v>339</v>
      </c>
      <c r="G131" s="152" t="s">
        <v>217</v>
      </c>
      <c r="H131" s="153">
        <v>37.832999999999998</v>
      </c>
      <c r="I131" s="154"/>
      <c r="J131" s="155">
        <f>ROUND(I131*H131,2)</f>
        <v>0</v>
      </c>
      <c r="K131" s="151" t="s">
        <v>181</v>
      </c>
      <c r="L131" s="37"/>
      <c r="M131" s="156" t="s">
        <v>35</v>
      </c>
      <c r="N131" s="157" t="s">
        <v>47</v>
      </c>
      <c r="O131" s="62"/>
      <c r="P131" s="158">
        <f>O131*H131</f>
        <v>0</v>
      </c>
      <c r="Q131" s="158">
        <v>0</v>
      </c>
      <c r="R131" s="158">
        <f>Q131*H131</f>
        <v>0</v>
      </c>
      <c r="S131" s="158">
        <v>0</v>
      </c>
      <c r="T131" s="159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0" t="s">
        <v>182</v>
      </c>
      <c r="AT131" s="160" t="s">
        <v>177</v>
      </c>
      <c r="AU131" s="160" t="s">
        <v>76</v>
      </c>
      <c r="AY131" s="15" t="s">
        <v>183</v>
      </c>
      <c r="BE131" s="161">
        <f>IF(N131="základní",J131,0)</f>
        <v>0</v>
      </c>
      <c r="BF131" s="161">
        <f>IF(N131="snížená",J131,0)</f>
        <v>0</v>
      </c>
      <c r="BG131" s="161">
        <f>IF(N131="zákl. přenesená",J131,0)</f>
        <v>0</v>
      </c>
      <c r="BH131" s="161">
        <f>IF(N131="sníž. přenesená",J131,0)</f>
        <v>0</v>
      </c>
      <c r="BI131" s="161">
        <f>IF(N131="nulová",J131,0)</f>
        <v>0</v>
      </c>
      <c r="BJ131" s="15" t="s">
        <v>84</v>
      </c>
      <c r="BK131" s="161">
        <f>ROUND(I131*H131,2)</f>
        <v>0</v>
      </c>
      <c r="BL131" s="15" t="s">
        <v>182</v>
      </c>
      <c r="BM131" s="160" t="s">
        <v>434</v>
      </c>
    </row>
    <row r="132" spans="1:65" s="2" customFormat="1" ht="60">
      <c r="A132" s="32"/>
      <c r="B132" s="33"/>
      <c r="C132" s="149" t="s">
        <v>435</v>
      </c>
      <c r="D132" s="149" t="s">
        <v>177</v>
      </c>
      <c r="E132" s="150" t="s">
        <v>267</v>
      </c>
      <c r="F132" s="151" t="s">
        <v>268</v>
      </c>
      <c r="G132" s="152" t="s">
        <v>208</v>
      </c>
      <c r="H132" s="153">
        <v>94.075000000000003</v>
      </c>
      <c r="I132" s="154"/>
      <c r="J132" s="155">
        <f>ROUND(I132*H132,2)</f>
        <v>0</v>
      </c>
      <c r="K132" s="151" t="s">
        <v>181</v>
      </c>
      <c r="L132" s="37"/>
      <c r="M132" s="156" t="s">
        <v>35</v>
      </c>
      <c r="N132" s="157" t="s">
        <v>47</v>
      </c>
      <c r="O132" s="62"/>
      <c r="P132" s="158">
        <f>O132*H132</f>
        <v>0</v>
      </c>
      <c r="Q132" s="158">
        <v>0</v>
      </c>
      <c r="R132" s="158">
        <f>Q132*H132</f>
        <v>0</v>
      </c>
      <c r="S132" s="158">
        <v>0</v>
      </c>
      <c r="T132" s="159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0" t="s">
        <v>182</v>
      </c>
      <c r="AT132" s="160" t="s">
        <v>177</v>
      </c>
      <c r="AU132" s="160" t="s">
        <v>76</v>
      </c>
      <c r="AY132" s="15" t="s">
        <v>183</v>
      </c>
      <c r="BE132" s="161">
        <f>IF(N132="základní",J132,0)</f>
        <v>0</v>
      </c>
      <c r="BF132" s="161">
        <f>IF(N132="snížená",J132,0)</f>
        <v>0</v>
      </c>
      <c r="BG132" s="161">
        <f>IF(N132="zákl. přenesená",J132,0)</f>
        <v>0</v>
      </c>
      <c r="BH132" s="161">
        <f>IF(N132="sníž. přenesená",J132,0)</f>
        <v>0</v>
      </c>
      <c r="BI132" s="161">
        <f>IF(N132="nulová",J132,0)</f>
        <v>0</v>
      </c>
      <c r="BJ132" s="15" t="s">
        <v>84</v>
      </c>
      <c r="BK132" s="161">
        <f>ROUND(I132*H132,2)</f>
        <v>0</v>
      </c>
      <c r="BL132" s="15" t="s">
        <v>182</v>
      </c>
      <c r="BM132" s="160" t="s">
        <v>436</v>
      </c>
    </row>
    <row r="133" spans="1:65" s="2" customFormat="1" ht="19.5">
      <c r="A133" s="32"/>
      <c r="B133" s="33"/>
      <c r="C133" s="34"/>
      <c r="D133" s="172" t="s">
        <v>228</v>
      </c>
      <c r="E133" s="34"/>
      <c r="F133" s="173" t="s">
        <v>270</v>
      </c>
      <c r="G133" s="34"/>
      <c r="H133" s="34"/>
      <c r="I133" s="174"/>
      <c r="J133" s="34"/>
      <c r="K133" s="34"/>
      <c r="L133" s="37"/>
      <c r="M133" s="175"/>
      <c r="N133" s="176"/>
      <c r="O133" s="62"/>
      <c r="P133" s="62"/>
      <c r="Q133" s="62"/>
      <c r="R133" s="62"/>
      <c r="S133" s="62"/>
      <c r="T133" s="63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228</v>
      </c>
      <c r="AU133" s="15" t="s">
        <v>76</v>
      </c>
    </row>
    <row r="134" spans="1:65" s="2" customFormat="1" ht="44.25" customHeight="1">
      <c r="A134" s="32"/>
      <c r="B134" s="33"/>
      <c r="C134" s="149" t="s">
        <v>254</v>
      </c>
      <c r="D134" s="149" t="s">
        <v>177</v>
      </c>
      <c r="E134" s="150" t="s">
        <v>437</v>
      </c>
      <c r="F134" s="151" t="s">
        <v>438</v>
      </c>
      <c r="G134" s="152" t="s">
        <v>226</v>
      </c>
      <c r="H134" s="153">
        <v>2.1999999999999999E-2</v>
      </c>
      <c r="I134" s="154"/>
      <c r="J134" s="155">
        <f>ROUND(I134*H134,2)</f>
        <v>0</v>
      </c>
      <c r="K134" s="151" t="s">
        <v>181</v>
      </c>
      <c r="L134" s="37"/>
      <c r="M134" s="156" t="s">
        <v>35</v>
      </c>
      <c r="N134" s="157" t="s">
        <v>47</v>
      </c>
      <c r="O134" s="62"/>
      <c r="P134" s="158">
        <f>O134*H134</f>
        <v>0</v>
      </c>
      <c r="Q134" s="158">
        <v>0</v>
      </c>
      <c r="R134" s="158">
        <f>Q134*H134</f>
        <v>0</v>
      </c>
      <c r="S134" s="158">
        <v>0</v>
      </c>
      <c r="T134" s="159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0" t="s">
        <v>182</v>
      </c>
      <c r="AT134" s="160" t="s">
        <v>177</v>
      </c>
      <c r="AU134" s="160" t="s">
        <v>76</v>
      </c>
      <c r="AY134" s="15" t="s">
        <v>183</v>
      </c>
      <c r="BE134" s="161">
        <f>IF(N134="základní",J134,0)</f>
        <v>0</v>
      </c>
      <c r="BF134" s="161">
        <f>IF(N134="snížená",J134,0)</f>
        <v>0</v>
      </c>
      <c r="BG134" s="161">
        <f>IF(N134="zákl. přenesená",J134,0)</f>
        <v>0</v>
      </c>
      <c r="BH134" s="161">
        <f>IF(N134="sníž. přenesená",J134,0)</f>
        <v>0</v>
      </c>
      <c r="BI134" s="161">
        <f>IF(N134="nulová",J134,0)</f>
        <v>0</v>
      </c>
      <c r="BJ134" s="15" t="s">
        <v>84</v>
      </c>
      <c r="BK134" s="161">
        <f>ROUND(I134*H134,2)</f>
        <v>0</v>
      </c>
      <c r="BL134" s="15" t="s">
        <v>182</v>
      </c>
      <c r="BM134" s="160" t="s">
        <v>439</v>
      </c>
    </row>
    <row r="135" spans="1:65" s="2" customFormat="1" ht="44.25" customHeight="1">
      <c r="A135" s="32"/>
      <c r="B135" s="33"/>
      <c r="C135" s="149" t="s">
        <v>440</v>
      </c>
      <c r="D135" s="149" t="s">
        <v>177</v>
      </c>
      <c r="E135" s="150" t="s">
        <v>238</v>
      </c>
      <c r="F135" s="151" t="s">
        <v>239</v>
      </c>
      <c r="G135" s="152" t="s">
        <v>226</v>
      </c>
      <c r="H135" s="153">
        <v>2.1999999999999999E-2</v>
      </c>
      <c r="I135" s="154"/>
      <c r="J135" s="155">
        <f>ROUND(I135*H135,2)</f>
        <v>0</v>
      </c>
      <c r="K135" s="151" t="s">
        <v>181</v>
      </c>
      <c r="L135" s="37"/>
      <c r="M135" s="177" t="s">
        <v>35</v>
      </c>
      <c r="N135" s="178" t="s">
        <v>47</v>
      </c>
      <c r="O135" s="179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0" t="s">
        <v>182</v>
      </c>
      <c r="AT135" s="160" t="s">
        <v>177</v>
      </c>
      <c r="AU135" s="160" t="s">
        <v>76</v>
      </c>
      <c r="AY135" s="15" t="s">
        <v>183</v>
      </c>
      <c r="BE135" s="161">
        <f>IF(N135="základní",J135,0)</f>
        <v>0</v>
      </c>
      <c r="BF135" s="161">
        <f>IF(N135="snížená",J135,0)</f>
        <v>0</v>
      </c>
      <c r="BG135" s="161">
        <f>IF(N135="zákl. přenesená",J135,0)</f>
        <v>0</v>
      </c>
      <c r="BH135" s="161">
        <f>IF(N135="sníž. přenesená",J135,0)</f>
        <v>0</v>
      </c>
      <c r="BI135" s="161">
        <f>IF(N135="nulová",J135,0)</f>
        <v>0</v>
      </c>
      <c r="BJ135" s="15" t="s">
        <v>84</v>
      </c>
      <c r="BK135" s="161">
        <f>ROUND(I135*H135,2)</f>
        <v>0</v>
      </c>
      <c r="BL135" s="15" t="s">
        <v>182</v>
      </c>
      <c r="BM135" s="160" t="s">
        <v>441</v>
      </c>
    </row>
    <row r="136" spans="1:65" s="2" customFormat="1" ht="6.95" customHeight="1">
      <c r="A136" s="32"/>
      <c r="B136" s="45"/>
      <c r="C136" s="46"/>
      <c r="D136" s="46"/>
      <c r="E136" s="46"/>
      <c r="F136" s="46"/>
      <c r="G136" s="46"/>
      <c r="H136" s="46"/>
      <c r="I136" s="46"/>
      <c r="J136" s="46"/>
      <c r="K136" s="46"/>
      <c r="L136" s="37"/>
      <c r="M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</sheetData>
  <sheetProtection algorithmName="SHA-512" hashValue="2MLra+WSjFq1mg3gwmpDk6k6OWRuKSYBI5O/J3LRiVLtjNyyNF9YNLLWxu/xBHNRofJcG9oadjN/j2EO36re9g==" saltValue="hywm0XRDg7SzmMlsxLxrtEmXof2EWvZY0U7vbmX+1mNCBOaAoNFy4sUrrwrLrUzluntycG+yhibYMHsGaOsrUA==" spinCount="100000" sheet="1" objects="1" scenarios="1" formatColumns="0" formatRows="0" autoFilter="0"/>
  <autoFilter ref="C78:K135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5" t="s">
        <v>109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customHeight="1">
      <c r="B4" s="18"/>
      <c r="D4" s="108" t="s">
        <v>157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44" t="str">
        <f>'Rekapitulace stavby'!K6</f>
        <v>Oprava kolejí a výhybek v žst. Volyně.</v>
      </c>
      <c r="F7" s="345"/>
      <c r="G7" s="345"/>
      <c r="H7" s="345"/>
      <c r="L7" s="18"/>
    </row>
    <row r="8" spans="1:46" s="2" customFormat="1" ht="12" customHeight="1">
      <c r="A8" s="32"/>
      <c r="B8" s="37"/>
      <c r="C8" s="32"/>
      <c r="D8" s="110" t="s">
        <v>158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6" t="s">
        <v>442</v>
      </c>
      <c r="F9" s="347"/>
      <c r="G9" s="347"/>
      <c r="H9" s="347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35</v>
      </c>
      <c r="G11" s="32"/>
      <c r="H11" s="32"/>
      <c r="I11" s="110" t="s">
        <v>20</v>
      </c>
      <c r="J11" s="101" t="s">
        <v>35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22</v>
      </c>
      <c r="E12" s="32"/>
      <c r="F12" s="101" t="s">
        <v>23</v>
      </c>
      <c r="G12" s="32"/>
      <c r="H12" s="32"/>
      <c r="I12" s="110" t="s">
        <v>24</v>
      </c>
      <c r="J12" s="112" t="str">
        <f>'Rekapitulace stavby'!AN8</f>
        <v>18. 2. 2021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26</v>
      </c>
      <c r="E14" s="32"/>
      <c r="F14" s="32"/>
      <c r="G14" s="32"/>
      <c r="H14" s="32"/>
      <c r="I14" s="110" t="s">
        <v>27</v>
      </c>
      <c r="J14" s="101" t="str">
        <f>IF('Rekapitulace stavby'!AN10="","",'Rekapitulace stavby'!AN10)</f>
        <v>70994234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tr">
        <f>IF('Rekapitulace stavby'!E11="","",'Rekapitulace stavby'!E11)</f>
        <v xml:space="preserve">Správa železnic, státní organizace, OŘ Plzeň </v>
      </c>
      <c r="F15" s="32"/>
      <c r="G15" s="32"/>
      <c r="H15" s="32"/>
      <c r="I15" s="110" t="s">
        <v>30</v>
      </c>
      <c r="J15" s="101" t="str">
        <f>IF('Rekapitulace stavby'!AN11="","",'Rekapitulace stavby'!AN11)</f>
        <v>CZ70994234</v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32</v>
      </c>
      <c r="E17" s="32"/>
      <c r="F17" s="32"/>
      <c r="G17" s="32"/>
      <c r="H17" s="32"/>
      <c r="I17" s="110" t="s">
        <v>27</v>
      </c>
      <c r="J17" s="28" t="str">
        <f>'Rekapitulace stavby'!AN13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8" t="str">
        <f>'Rekapitulace stavby'!E14</f>
        <v>Vyplň údaj</v>
      </c>
      <c r="F18" s="349"/>
      <c r="G18" s="349"/>
      <c r="H18" s="349"/>
      <c r="I18" s="110" t="s">
        <v>30</v>
      </c>
      <c r="J18" s="28" t="str">
        <f>'Rekapitulace stavby'!AN14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34</v>
      </c>
      <c r="E20" s="32"/>
      <c r="F20" s="32"/>
      <c r="G20" s="32"/>
      <c r="H20" s="32"/>
      <c r="I20" s="110" t="s">
        <v>27</v>
      </c>
      <c r="J20" s="101" t="str">
        <f>IF('Rekapitulace stavby'!AN16="","",'Rekapitulace stavby'!AN16)</f>
        <v/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tr">
        <f>IF('Rekapitulace stavby'!E17="","",'Rekapitulace stavby'!E17)</f>
        <v xml:space="preserve"> </v>
      </c>
      <c r="F21" s="32"/>
      <c r="G21" s="32"/>
      <c r="H21" s="32"/>
      <c r="I21" s="110" t="s">
        <v>30</v>
      </c>
      <c r="J21" s="101" t="str">
        <f>IF('Rekapitulace stavby'!AN17="","",'Rekapitulace stavby'!AN17)</f>
        <v/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38</v>
      </c>
      <c r="E23" s="32"/>
      <c r="F23" s="32"/>
      <c r="G23" s="32"/>
      <c r="H23" s="32"/>
      <c r="I23" s="110" t="s">
        <v>27</v>
      </c>
      <c r="J23" s="101" t="s">
        <v>35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">
        <v>39</v>
      </c>
      <c r="F24" s="32"/>
      <c r="G24" s="32"/>
      <c r="H24" s="32"/>
      <c r="I24" s="110" t="s">
        <v>30</v>
      </c>
      <c r="J24" s="101" t="s">
        <v>35</v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40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50" t="s">
        <v>35</v>
      </c>
      <c r="F27" s="350"/>
      <c r="G27" s="350"/>
      <c r="H27" s="350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42</v>
      </c>
      <c r="E30" s="32"/>
      <c r="F30" s="32"/>
      <c r="G30" s="32"/>
      <c r="H30" s="32"/>
      <c r="I30" s="32"/>
      <c r="J30" s="118">
        <f>ROUND(J79,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44</v>
      </c>
      <c r="G32" s="32"/>
      <c r="H32" s="32"/>
      <c r="I32" s="119" t="s">
        <v>43</v>
      </c>
      <c r="J32" s="119" t="s">
        <v>45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46</v>
      </c>
      <c r="E33" s="110" t="s">
        <v>47</v>
      </c>
      <c r="F33" s="121">
        <f>ROUND((SUM(BE79:BE103)),  2)</f>
        <v>0</v>
      </c>
      <c r="G33" s="32"/>
      <c r="H33" s="32"/>
      <c r="I33" s="122">
        <v>0.21</v>
      </c>
      <c r="J33" s="121">
        <f>ROUND(((SUM(BE79:BE103))*I33),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48</v>
      </c>
      <c r="F34" s="121">
        <f>ROUND((SUM(BF79:BF103)),  2)</f>
        <v>0</v>
      </c>
      <c r="G34" s="32"/>
      <c r="H34" s="32"/>
      <c r="I34" s="122">
        <v>0.15</v>
      </c>
      <c r="J34" s="121">
        <f>ROUND(((SUM(BF79:BF103))*I34),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49</v>
      </c>
      <c r="F35" s="121">
        <f>ROUND((SUM(BG79:BG103)),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50</v>
      </c>
      <c r="F36" s="121">
        <f>ROUND((SUM(BH79:BH103)),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51</v>
      </c>
      <c r="F37" s="121">
        <f>ROUND((SUM(BI79:BI103)),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52</v>
      </c>
      <c r="E39" s="125"/>
      <c r="F39" s="125"/>
      <c r="G39" s="126" t="s">
        <v>53</v>
      </c>
      <c r="H39" s="127" t="s">
        <v>54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160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51" t="str">
        <f>E7</f>
        <v>Oprava kolejí a výhybek v žst. Volyně.</v>
      </c>
      <c r="F48" s="352"/>
      <c r="G48" s="352"/>
      <c r="H48" s="352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158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7" t="str">
        <f>E9</f>
        <v>SO 07 - výhybka č. 4  (JS49 1-9-300 L) nová, bet. pražce</v>
      </c>
      <c r="F50" s="353"/>
      <c r="G50" s="353"/>
      <c r="H50" s="353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>trať 198 dle JŘ, žst. Volyně</v>
      </c>
      <c r="G52" s="34"/>
      <c r="H52" s="34"/>
      <c r="I52" s="27" t="s">
        <v>24</v>
      </c>
      <c r="J52" s="57" t="str">
        <f>IF(J12="","",J12)</f>
        <v>18. 2. 2021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26</v>
      </c>
      <c r="D54" s="34"/>
      <c r="E54" s="34"/>
      <c r="F54" s="25" t="str">
        <f>E15</f>
        <v xml:space="preserve">Správa železnic, státní organizace, OŘ Plzeň </v>
      </c>
      <c r="G54" s="34"/>
      <c r="H54" s="34"/>
      <c r="I54" s="27" t="s">
        <v>34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4"/>
      <c r="E55" s="34"/>
      <c r="F55" s="25" t="str">
        <f>IF(E18="","",E18)</f>
        <v>Vyplň údaj</v>
      </c>
      <c r="G55" s="34"/>
      <c r="H55" s="34"/>
      <c r="I55" s="27" t="s">
        <v>38</v>
      </c>
      <c r="J55" s="30" t="str">
        <f>E24</f>
        <v>Libor Brabenec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161</v>
      </c>
      <c r="D57" s="135"/>
      <c r="E57" s="135"/>
      <c r="F57" s="135"/>
      <c r="G57" s="135"/>
      <c r="H57" s="135"/>
      <c r="I57" s="135"/>
      <c r="J57" s="136" t="s">
        <v>162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74</v>
      </c>
      <c r="D59" s="34"/>
      <c r="E59" s="34"/>
      <c r="F59" s="34"/>
      <c r="G59" s="34"/>
      <c r="H59" s="34"/>
      <c r="I59" s="34"/>
      <c r="J59" s="75">
        <f>J79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163</v>
      </c>
    </row>
    <row r="60" spans="1:47" s="2" customFormat="1" ht="21.7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6.95" customHeight="1">
      <c r="A61" s="32"/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5" spans="1:65" s="2" customFormat="1" ht="6.95" customHeight="1">
      <c r="A65" s="32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65" s="2" customFormat="1" ht="24.95" customHeight="1">
      <c r="A66" s="32"/>
      <c r="B66" s="33"/>
      <c r="C66" s="21" t="s">
        <v>164</v>
      </c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5" s="2" customFormat="1" ht="6.95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5" s="2" customFormat="1" ht="12" customHeight="1">
      <c r="A68" s="32"/>
      <c r="B68" s="33"/>
      <c r="C68" s="27" t="s">
        <v>16</v>
      </c>
      <c r="D68" s="34"/>
      <c r="E68" s="34"/>
      <c r="F68" s="34"/>
      <c r="G68" s="34"/>
      <c r="H68" s="34"/>
      <c r="I68" s="34"/>
      <c r="J68" s="34"/>
      <c r="K68" s="34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5" s="2" customFormat="1" ht="16.5" customHeight="1">
      <c r="A69" s="32"/>
      <c r="B69" s="33"/>
      <c r="C69" s="34"/>
      <c r="D69" s="34"/>
      <c r="E69" s="351" t="str">
        <f>E7</f>
        <v>Oprava kolejí a výhybek v žst. Volyně.</v>
      </c>
      <c r="F69" s="352"/>
      <c r="G69" s="352"/>
      <c r="H69" s="352"/>
      <c r="I69" s="34"/>
      <c r="J69" s="34"/>
      <c r="K69" s="34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5" s="2" customFormat="1" ht="12" customHeight="1">
      <c r="A70" s="32"/>
      <c r="B70" s="33"/>
      <c r="C70" s="27" t="s">
        <v>158</v>
      </c>
      <c r="D70" s="34"/>
      <c r="E70" s="34"/>
      <c r="F70" s="34"/>
      <c r="G70" s="34"/>
      <c r="H70" s="34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5" s="2" customFormat="1" ht="16.5" customHeight="1">
      <c r="A71" s="32"/>
      <c r="B71" s="33"/>
      <c r="C71" s="34"/>
      <c r="D71" s="34"/>
      <c r="E71" s="307" t="str">
        <f>E9</f>
        <v>SO 07 - výhybka č. 4  (JS49 1-9-300 L) nová, bet. pražce</v>
      </c>
      <c r="F71" s="353"/>
      <c r="G71" s="353"/>
      <c r="H71" s="353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5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5" s="2" customFormat="1" ht="12" customHeight="1">
      <c r="A73" s="32"/>
      <c r="B73" s="33"/>
      <c r="C73" s="27" t="s">
        <v>22</v>
      </c>
      <c r="D73" s="34"/>
      <c r="E73" s="34"/>
      <c r="F73" s="25" t="str">
        <f>F12</f>
        <v>trať 198 dle JŘ, žst. Volyně</v>
      </c>
      <c r="G73" s="34"/>
      <c r="H73" s="34"/>
      <c r="I73" s="27" t="s">
        <v>24</v>
      </c>
      <c r="J73" s="57" t="str">
        <f>IF(J12="","",J12)</f>
        <v>18. 2. 2021</v>
      </c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5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5" s="2" customFormat="1" ht="15.2" customHeight="1">
      <c r="A75" s="32"/>
      <c r="B75" s="33"/>
      <c r="C75" s="27" t="s">
        <v>26</v>
      </c>
      <c r="D75" s="34"/>
      <c r="E75" s="34"/>
      <c r="F75" s="25" t="str">
        <f>E15</f>
        <v xml:space="preserve">Správa železnic, státní organizace, OŘ Plzeň </v>
      </c>
      <c r="G75" s="34"/>
      <c r="H75" s="34"/>
      <c r="I75" s="27" t="s">
        <v>34</v>
      </c>
      <c r="J75" s="30" t="str">
        <f>E21</f>
        <v xml:space="preserve"> </v>
      </c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5" s="2" customFormat="1" ht="15.2" customHeight="1">
      <c r="A76" s="32"/>
      <c r="B76" s="33"/>
      <c r="C76" s="27" t="s">
        <v>32</v>
      </c>
      <c r="D76" s="34"/>
      <c r="E76" s="34"/>
      <c r="F76" s="25" t="str">
        <f>IF(E18="","",E18)</f>
        <v>Vyplň údaj</v>
      </c>
      <c r="G76" s="34"/>
      <c r="H76" s="34"/>
      <c r="I76" s="27" t="s">
        <v>38</v>
      </c>
      <c r="J76" s="30" t="str">
        <f>E24</f>
        <v>Libor Brabenec</v>
      </c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5" s="2" customFormat="1" ht="10.3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5" s="9" customFormat="1" ht="29.25" customHeight="1">
      <c r="A78" s="138"/>
      <c r="B78" s="139"/>
      <c r="C78" s="140" t="s">
        <v>165</v>
      </c>
      <c r="D78" s="141" t="s">
        <v>61</v>
      </c>
      <c r="E78" s="141" t="s">
        <v>57</v>
      </c>
      <c r="F78" s="141" t="s">
        <v>58</v>
      </c>
      <c r="G78" s="141" t="s">
        <v>166</v>
      </c>
      <c r="H78" s="141" t="s">
        <v>167</v>
      </c>
      <c r="I78" s="141" t="s">
        <v>168</v>
      </c>
      <c r="J78" s="141" t="s">
        <v>162</v>
      </c>
      <c r="K78" s="142" t="s">
        <v>169</v>
      </c>
      <c r="L78" s="143"/>
      <c r="M78" s="66" t="s">
        <v>35</v>
      </c>
      <c r="N78" s="67" t="s">
        <v>46</v>
      </c>
      <c r="O78" s="67" t="s">
        <v>170</v>
      </c>
      <c r="P78" s="67" t="s">
        <v>171</v>
      </c>
      <c r="Q78" s="67" t="s">
        <v>172</v>
      </c>
      <c r="R78" s="67" t="s">
        <v>173</v>
      </c>
      <c r="S78" s="67" t="s">
        <v>174</v>
      </c>
      <c r="T78" s="68" t="s">
        <v>175</v>
      </c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</row>
    <row r="79" spans="1:65" s="2" customFormat="1" ht="22.9" customHeight="1">
      <c r="A79" s="32"/>
      <c r="B79" s="33"/>
      <c r="C79" s="73" t="s">
        <v>176</v>
      </c>
      <c r="D79" s="34"/>
      <c r="E79" s="34"/>
      <c r="F79" s="34"/>
      <c r="G79" s="34"/>
      <c r="H79" s="34"/>
      <c r="I79" s="34"/>
      <c r="J79" s="144">
        <f>BK79</f>
        <v>0</v>
      </c>
      <c r="K79" s="34"/>
      <c r="L79" s="37"/>
      <c r="M79" s="69"/>
      <c r="N79" s="145"/>
      <c r="O79" s="70"/>
      <c r="P79" s="146">
        <f>SUM(P80:P103)</f>
        <v>0</v>
      </c>
      <c r="Q79" s="70"/>
      <c r="R79" s="146">
        <f>SUM(R80:R103)</f>
        <v>159.946</v>
      </c>
      <c r="S79" s="70"/>
      <c r="T79" s="147">
        <f>SUM(T80:T103)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5" t="s">
        <v>75</v>
      </c>
      <c r="AU79" s="15" t="s">
        <v>163</v>
      </c>
      <c r="BK79" s="148">
        <f>SUM(BK80:BK103)</f>
        <v>0</v>
      </c>
    </row>
    <row r="80" spans="1:65" s="2" customFormat="1" ht="36">
      <c r="A80" s="32"/>
      <c r="B80" s="33"/>
      <c r="C80" s="149" t="s">
        <v>84</v>
      </c>
      <c r="D80" s="149" t="s">
        <v>177</v>
      </c>
      <c r="E80" s="150" t="s">
        <v>178</v>
      </c>
      <c r="F80" s="151" t="s">
        <v>179</v>
      </c>
      <c r="G80" s="152" t="s">
        <v>180</v>
      </c>
      <c r="H80" s="153">
        <v>75</v>
      </c>
      <c r="I80" s="154"/>
      <c r="J80" s="155">
        <f t="shared" ref="J80:J88" si="0">ROUND(I80*H80,2)</f>
        <v>0</v>
      </c>
      <c r="K80" s="151" t="s">
        <v>181</v>
      </c>
      <c r="L80" s="37"/>
      <c r="M80" s="156" t="s">
        <v>35</v>
      </c>
      <c r="N80" s="157" t="s">
        <v>47</v>
      </c>
      <c r="O80" s="62"/>
      <c r="P80" s="158">
        <f t="shared" ref="P80:P88" si="1">O80*H80</f>
        <v>0</v>
      </c>
      <c r="Q80" s="158">
        <v>0</v>
      </c>
      <c r="R80" s="158">
        <f t="shared" ref="R80:R88" si="2">Q80*H80</f>
        <v>0</v>
      </c>
      <c r="S80" s="158">
        <v>0</v>
      </c>
      <c r="T80" s="159">
        <f t="shared" ref="T80:T88" si="3"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60" t="s">
        <v>182</v>
      </c>
      <c r="AT80" s="160" t="s">
        <v>177</v>
      </c>
      <c r="AU80" s="160" t="s">
        <v>76</v>
      </c>
      <c r="AY80" s="15" t="s">
        <v>183</v>
      </c>
      <c r="BE80" s="161">
        <f t="shared" ref="BE80:BE88" si="4">IF(N80="základní",J80,0)</f>
        <v>0</v>
      </c>
      <c r="BF80" s="161">
        <f t="shared" ref="BF80:BF88" si="5">IF(N80="snížená",J80,0)</f>
        <v>0</v>
      </c>
      <c r="BG80" s="161">
        <f t="shared" ref="BG80:BG88" si="6">IF(N80="zákl. přenesená",J80,0)</f>
        <v>0</v>
      </c>
      <c r="BH80" s="161">
        <f t="shared" ref="BH80:BH88" si="7">IF(N80="sníž. přenesená",J80,0)</f>
        <v>0</v>
      </c>
      <c r="BI80" s="161">
        <f t="shared" ref="BI80:BI88" si="8">IF(N80="nulová",J80,0)</f>
        <v>0</v>
      </c>
      <c r="BJ80" s="15" t="s">
        <v>84</v>
      </c>
      <c r="BK80" s="161">
        <f t="shared" ref="BK80:BK88" si="9">ROUND(I80*H80,2)</f>
        <v>0</v>
      </c>
      <c r="BL80" s="15" t="s">
        <v>182</v>
      </c>
      <c r="BM80" s="160" t="s">
        <v>86</v>
      </c>
    </row>
    <row r="81" spans="1:65" s="2" customFormat="1" ht="36">
      <c r="A81" s="32"/>
      <c r="B81" s="33"/>
      <c r="C81" s="149" t="s">
        <v>86</v>
      </c>
      <c r="D81" s="149" t="s">
        <v>177</v>
      </c>
      <c r="E81" s="150" t="s">
        <v>184</v>
      </c>
      <c r="F81" s="151" t="s">
        <v>185</v>
      </c>
      <c r="G81" s="152" t="s">
        <v>180</v>
      </c>
      <c r="H81" s="153">
        <v>75</v>
      </c>
      <c r="I81" s="154"/>
      <c r="J81" s="155">
        <f t="shared" si="0"/>
        <v>0</v>
      </c>
      <c r="K81" s="151" t="s">
        <v>181</v>
      </c>
      <c r="L81" s="37"/>
      <c r="M81" s="156" t="s">
        <v>35</v>
      </c>
      <c r="N81" s="157" t="s">
        <v>47</v>
      </c>
      <c r="O81" s="62"/>
      <c r="P81" s="158">
        <f t="shared" si="1"/>
        <v>0</v>
      </c>
      <c r="Q81" s="158">
        <v>0</v>
      </c>
      <c r="R81" s="158">
        <f t="shared" si="2"/>
        <v>0</v>
      </c>
      <c r="S81" s="158">
        <v>0</v>
      </c>
      <c r="T81" s="159">
        <f t="shared" si="3"/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R81" s="160" t="s">
        <v>182</v>
      </c>
      <c r="AT81" s="160" t="s">
        <v>177</v>
      </c>
      <c r="AU81" s="160" t="s">
        <v>76</v>
      </c>
      <c r="AY81" s="15" t="s">
        <v>183</v>
      </c>
      <c r="BE81" s="161">
        <f t="shared" si="4"/>
        <v>0</v>
      </c>
      <c r="BF81" s="161">
        <f t="shared" si="5"/>
        <v>0</v>
      </c>
      <c r="BG81" s="161">
        <f t="shared" si="6"/>
        <v>0</v>
      </c>
      <c r="BH81" s="161">
        <f t="shared" si="7"/>
        <v>0</v>
      </c>
      <c r="BI81" s="161">
        <f t="shared" si="8"/>
        <v>0</v>
      </c>
      <c r="BJ81" s="15" t="s">
        <v>84</v>
      </c>
      <c r="BK81" s="161">
        <f t="shared" si="9"/>
        <v>0</v>
      </c>
      <c r="BL81" s="15" t="s">
        <v>182</v>
      </c>
      <c r="BM81" s="160" t="s">
        <v>182</v>
      </c>
    </row>
    <row r="82" spans="1:65" s="2" customFormat="1" ht="36">
      <c r="A82" s="32"/>
      <c r="B82" s="33"/>
      <c r="C82" s="149" t="s">
        <v>186</v>
      </c>
      <c r="D82" s="149" t="s">
        <v>177</v>
      </c>
      <c r="E82" s="150" t="s">
        <v>187</v>
      </c>
      <c r="F82" s="151" t="s">
        <v>188</v>
      </c>
      <c r="G82" s="152" t="s">
        <v>189</v>
      </c>
      <c r="H82" s="153">
        <v>3.75</v>
      </c>
      <c r="I82" s="154"/>
      <c r="J82" s="155">
        <f t="shared" si="0"/>
        <v>0</v>
      </c>
      <c r="K82" s="151" t="s">
        <v>181</v>
      </c>
      <c r="L82" s="37"/>
      <c r="M82" s="156" t="s">
        <v>35</v>
      </c>
      <c r="N82" s="157" t="s">
        <v>47</v>
      </c>
      <c r="O82" s="62"/>
      <c r="P82" s="158">
        <f t="shared" si="1"/>
        <v>0</v>
      </c>
      <c r="Q82" s="158">
        <v>0</v>
      </c>
      <c r="R82" s="158">
        <f t="shared" si="2"/>
        <v>0</v>
      </c>
      <c r="S82" s="158">
        <v>0</v>
      </c>
      <c r="T82" s="159">
        <f t="shared" si="3"/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60" t="s">
        <v>182</v>
      </c>
      <c r="AT82" s="160" t="s">
        <v>177</v>
      </c>
      <c r="AU82" s="160" t="s">
        <v>76</v>
      </c>
      <c r="AY82" s="15" t="s">
        <v>183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15" t="s">
        <v>84</v>
      </c>
      <c r="BK82" s="161">
        <f t="shared" si="9"/>
        <v>0</v>
      </c>
      <c r="BL82" s="15" t="s">
        <v>182</v>
      </c>
      <c r="BM82" s="160" t="s">
        <v>190</v>
      </c>
    </row>
    <row r="83" spans="1:65" s="2" customFormat="1" ht="16.5" customHeight="1">
      <c r="A83" s="32"/>
      <c r="B83" s="33"/>
      <c r="C83" s="162" t="s">
        <v>182</v>
      </c>
      <c r="D83" s="162" t="s">
        <v>198</v>
      </c>
      <c r="E83" s="163" t="s">
        <v>212</v>
      </c>
      <c r="F83" s="164" t="s">
        <v>213</v>
      </c>
      <c r="G83" s="165" t="s">
        <v>208</v>
      </c>
      <c r="H83" s="166">
        <v>6.75</v>
      </c>
      <c r="I83" s="167"/>
      <c r="J83" s="168">
        <f t="shared" si="0"/>
        <v>0</v>
      </c>
      <c r="K83" s="164" t="s">
        <v>181</v>
      </c>
      <c r="L83" s="169"/>
      <c r="M83" s="170" t="s">
        <v>35</v>
      </c>
      <c r="N83" s="171" t="s">
        <v>47</v>
      </c>
      <c r="O83" s="62"/>
      <c r="P83" s="158">
        <f t="shared" si="1"/>
        <v>0</v>
      </c>
      <c r="Q83" s="158">
        <v>1</v>
      </c>
      <c r="R83" s="158">
        <f t="shared" si="2"/>
        <v>6.75</v>
      </c>
      <c r="S83" s="158">
        <v>0</v>
      </c>
      <c r="T83" s="159">
        <f t="shared" si="3"/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60" t="s">
        <v>193</v>
      </c>
      <c r="AT83" s="160" t="s">
        <v>198</v>
      </c>
      <c r="AU83" s="160" t="s">
        <v>76</v>
      </c>
      <c r="AY83" s="15" t="s">
        <v>183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15" t="s">
        <v>84</v>
      </c>
      <c r="BK83" s="161">
        <f t="shared" si="9"/>
        <v>0</v>
      </c>
      <c r="BL83" s="15" t="s">
        <v>182</v>
      </c>
      <c r="BM83" s="160" t="s">
        <v>193</v>
      </c>
    </row>
    <row r="84" spans="1:65" s="2" customFormat="1" ht="16.5" customHeight="1">
      <c r="A84" s="32"/>
      <c r="B84" s="33"/>
      <c r="C84" s="162" t="s">
        <v>194</v>
      </c>
      <c r="D84" s="162" t="s">
        <v>198</v>
      </c>
      <c r="E84" s="163" t="s">
        <v>443</v>
      </c>
      <c r="F84" s="164" t="s">
        <v>444</v>
      </c>
      <c r="G84" s="165" t="s">
        <v>222</v>
      </c>
      <c r="H84" s="166">
        <v>1</v>
      </c>
      <c r="I84" s="167"/>
      <c r="J84" s="168">
        <f t="shared" si="0"/>
        <v>0</v>
      </c>
      <c r="K84" s="164" t="s">
        <v>181</v>
      </c>
      <c r="L84" s="169"/>
      <c r="M84" s="170" t="s">
        <v>35</v>
      </c>
      <c r="N84" s="171" t="s">
        <v>47</v>
      </c>
      <c r="O84" s="62"/>
      <c r="P84" s="158">
        <f t="shared" si="1"/>
        <v>0</v>
      </c>
      <c r="Q84" s="158">
        <v>37.996000000000002</v>
      </c>
      <c r="R84" s="158">
        <f t="shared" si="2"/>
        <v>37.996000000000002</v>
      </c>
      <c r="S84" s="158">
        <v>0</v>
      </c>
      <c r="T84" s="159">
        <f t="shared" si="3"/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60" t="s">
        <v>193</v>
      </c>
      <c r="AT84" s="160" t="s">
        <v>198</v>
      </c>
      <c r="AU84" s="160" t="s">
        <v>76</v>
      </c>
      <c r="AY84" s="15" t="s">
        <v>183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15" t="s">
        <v>84</v>
      </c>
      <c r="BK84" s="161">
        <f t="shared" si="9"/>
        <v>0</v>
      </c>
      <c r="BL84" s="15" t="s">
        <v>182</v>
      </c>
      <c r="BM84" s="160" t="s">
        <v>197</v>
      </c>
    </row>
    <row r="85" spans="1:65" s="2" customFormat="1" ht="66.75" customHeight="1">
      <c r="A85" s="32"/>
      <c r="B85" s="33"/>
      <c r="C85" s="149" t="s">
        <v>190</v>
      </c>
      <c r="D85" s="149" t="s">
        <v>177</v>
      </c>
      <c r="E85" s="150" t="s">
        <v>304</v>
      </c>
      <c r="F85" s="151" t="s">
        <v>305</v>
      </c>
      <c r="G85" s="152" t="s">
        <v>189</v>
      </c>
      <c r="H85" s="153">
        <v>70</v>
      </c>
      <c r="I85" s="154"/>
      <c r="J85" s="155">
        <f t="shared" si="0"/>
        <v>0</v>
      </c>
      <c r="K85" s="151" t="s">
        <v>181</v>
      </c>
      <c r="L85" s="37"/>
      <c r="M85" s="156" t="s">
        <v>35</v>
      </c>
      <c r="N85" s="157" t="s">
        <v>47</v>
      </c>
      <c r="O85" s="62"/>
      <c r="P85" s="158">
        <f t="shared" si="1"/>
        <v>0</v>
      </c>
      <c r="Q85" s="158">
        <v>0</v>
      </c>
      <c r="R85" s="158">
        <f t="shared" si="2"/>
        <v>0</v>
      </c>
      <c r="S85" s="158">
        <v>0</v>
      </c>
      <c r="T85" s="159">
        <f t="shared" si="3"/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60" t="s">
        <v>182</v>
      </c>
      <c r="AT85" s="160" t="s">
        <v>177</v>
      </c>
      <c r="AU85" s="160" t="s">
        <v>76</v>
      </c>
      <c r="AY85" s="15" t="s">
        <v>183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15" t="s">
        <v>84</v>
      </c>
      <c r="BK85" s="161">
        <f t="shared" si="9"/>
        <v>0</v>
      </c>
      <c r="BL85" s="15" t="s">
        <v>182</v>
      </c>
      <c r="BM85" s="160" t="s">
        <v>201</v>
      </c>
    </row>
    <row r="86" spans="1:65" s="2" customFormat="1" ht="16.5" customHeight="1">
      <c r="A86" s="32"/>
      <c r="B86" s="33"/>
      <c r="C86" s="162" t="s">
        <v>202</v>
      </c>
      <c r="D86" s="162" t="s">
        <v>198</v>
      </c>
      <c r="E86" s="163" t="s">
        <v>206</v>
      </c>
      <c r="F86" s="164" t="s">
        <v>207</v>
      </c>
      <c r="G86" s="165" t="s">
        <v>208</v>
      </c>
      <c r="H86" s="166">
        <v>115.2</v>
      </c>
      <c r="I86" s="167"/>
      <c r="J86" s="168">
        <f t="shared" si="0"/>
        <v>0</v>
      </c>
      <c r="K86" s="164" t="s">
        <v>181</v>
      </c>
      <c r="L86" s="169"/>
      <c r="M86" s="170" t="s">
        <v>35</v>
      </c>
      <c r="N86" s="171" t="s">
        <v>47</v>
      </c>
      <c r="O86" s="62"/>
      <c r="P86" s="158">
        <f t="shared" si="1"/>
        <v>0</v>
      </c>
      <c r="Q86" s="158">
        <v>1</v>
      </c>
      <c r="R86" s="158">
        <f t="shared" si="2"/>
        <v>115.2</v>
      </c>
      <c r="S86" s="158">
        <v>0</v>
      </c>
      <c r="T86" s="159">
        <f t="shared" si="3"/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0" t="s">
        <v>193</v>
      </c>
      <c r="AT86" s="160" t="s">
        <v>198</v>
      </c>
      <c r="AU86" s="160" t="s">
        <v>76</v>
      </c>
      <c r="AY86" s="15" t="s">
        <v>183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15" t="s">
        <v>84</v>
      </c>
      <c r="BK86" s="161">
        <f t="shared" si="9"/>
        <v>0</v>
      </c>
      <c r="BL86" s="15" t="s">
        <v>182</v>
      </c>
      <c r="BM86" s="160" t="s">
        <v>203</v>
      </c>
    </row>
    <row r="87" spans="1:65" s="2" customFormat="1" ht="36">
      <c r="A87" s="32"/>
      <c r="B87" s="33"/>
      <c r="C87" s="149" t="s">
        <v>193</v>
      </c>
      <c r="D87" s="149" t="s">
        <v>177</v>
      </c>
      <c r="E87" s="150" t="s">
        <v>306</v>
      </c>
      <c r="F87" s="151" t="s">
        <v>307</v>
      </c>
      <c r="G87" s="152" t="s">
        <v>189</v>
      </c>
      <c r="H87" s="153">
        <v>2</v>
      </c>
      <c r="I87" s="154"/>
      <c r="J87" s="155">
        <f t="shared" si="0"/>
        <v>0</v>
      </c>
      <c r="K87" s="151" t="s">
        <v>181</v>
      </c>
      <c r="L87" s="37"/>
      <c r="M87" s="156" t="s">
        <v>35</v>
      </c>
      <c r="N87" s="157" t="s">
        <v>47</v>
      </c>
      <c r="O87" s="62"/>
      <c r="P87" s="158">
        <f t="shared" si="1"/>
        <v>0</v>
      </c>
      <c r="Q87" s="158">
        <v>0</v>
      </c>
      <c r="R87" s="158">
        <f t="shared" si="2"/>
        <v>0</v>
      </c>
      <c r="S87" s="158">
        <v>0</v>
      </c>
      <c r="T87" s="159">
        <f t="shared" si="3"/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0" t="s">
        <v>182</v>
      </c>
      <c r="AT87" s="160" t="s">
        <v>177</v>
      </c>
      <c r="AU87" s="160" t="s">
        <v>76</v>
      </c>
      <c r="AY87" s="15" t="s">
        <v>183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15" t="s">
        <v>84</v>
      </c>
      <c r="BK87" s="161">
        <f t="shared" si="9"/>
        <v>0</v>
      </c>
      <c r="BL87" s="15" t="s">
        <v>182</v>
      </c>
      <c r="BM87" s="160" t="s">
        <v>204</v>
      </c>
    </row>
    <row r="88" spans="1:65" s="2" customFormat="1" ht="66.75" customHeight="1">
      <c r="A88" s="32"/>
      <c r="B88" s="33"/>
      <c r="C88" s="149" t="s">
        <v>205</v>
      </c>
      <c r="D88" s="149" t="s">
        <v>177</v>
      </c>
      <c r="E88" s="150" t="s">
        <v>308</v>
      </c>
      <c r="F88" s="151" t="s">
        <v>309</v>
      </c>
      <c r="G88" s="152" t="s">
        <v>217</v>
      </c>
      <c r="H88" s="153">
        <v>49.845999999999997</v>
      </c>
      <c r="I88" s="154"/>
      <c r="J88" s="155">
        <f t="shared" si="0"/>
        <v>0</v>
      </c>
      <c r="K88" s="151" t="s">
        <v>181</v>
      </c>
      <c r="L88" s="37"/>
      <c r="M88" s="156" t="s">
        <v>35</v>
      </c>
      <c r="N88" s="157" t="s">
        <v>47</v>
      </c>
      <c r="O88" s="62"/>
      <c r="P88" s="158">
        <f t="shared" si="1"/>
        <v>0</v>
      </c>
      <c r="Q88" s="158">
        <v>0</v>
      </c>
      <c r="R88" s="158">
        <f t="shared" si="2"/>
        <v>0</v>
      </c>
      <c r="S88" s="158">
        <v>0</v>
      </c>
      <c r="T88" s="159">
        <f t="shared" si="3"/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0" t="s">
        <v>182</v>
      </c>
      <c r="AT88" s="160" t="s">
        <v>177</v>
      </c>
      <c r="AU88" s="160" t="s">
        <v>76</v>
      </c>
      <c r="AY88" s="15" t="s">
        <v>183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15" t="s">
        <v>84</v>
      </c>
      <c r="BK88" s="161">
        <f t="shared" si="9"/>
        <v>0</v>
      </c>
      <c r="BL88" s="15" t="s">
        <v>182</v>
      </c>
      <c r="BM88" s="160" t="s">
        <v>209</v>
      </c>
    </row>
    <row r="89" spans="1:65" s="2" customFormat="1" ht="19.5">
      <c r="A89" s="32"/>
      <c r="B89" s="33"/>
      <c r="C89" s="34"/>
      <c r="D89" s="172" t="s">
        <v>228</v>
      </c>
      <c r="E89" s="34"/>
      <c r="F89" s="173" t="s">
        <v>310</v>
      </c>
      <c r="G89" s="34"/>
      <c r="H89" s="34"/>
      <c r="I89" s="174"/>
      <c r="J89" s="34"/>
      <c r="K89" s="34"/>
      <c r="L89" s="37"/>
      <c r="M89" s="175"/>
      <c r="N89" s="176"/>
      <c r="O89" s="62"/>
      <c r="P89" s="62"/>
      <c r="Q89" s="62"/>
      <c r="R89" s="62"/>
      <c r="S89" s="62"/>
      <c r="T89" s="63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5" t="s">
        <v>228</v>
      </c>
      <c r="AU89" s="15" t="s">
        <v>76</v>
      </c>
    </row>
    <row r="90" spans="1:65" s="2" customFormat="1" ht="60">
      <c r="A90" s="32"/>
      <c r="B90" s="33"/>
      <c r="C90" s="149" t="s">
        <v>197</v>
      </c>
      <c r="D90" s="149" t="s">
        <v>177</v>
      </c>
      <c r="E90" s="150" t="s">
        <v>311</v>
      </c>
      <c r="F90" s="151" t="s">
        <v>312</v>
      </c>
      <c r="G90" s="152" t="s">
        <v>217</v>
      </c>
      <c r="H90" s="153">
        <v>149.53800000000001</v>
      </c>
      <c r="I90" s="154"/>
      <c r="J90" s="155">
        <f>ROUND(I90*H90,2)</f>
        <v>0</v>
      </c>
      <c r="K90" s="151" t="s">
        <v>181</v>
      </c>
      <c r="L90" s="37"/>
      <c r="M90" s="156" t="s">
        <v>35</v>
      </c>
      <c r="N90" s="157" t="s">
        <v>47</v>
      </c>
      <c r="O90" s="62"/>
      <c r="P90" s="158">
        <f>O90*H90</f>
        <v>0</v>
      </c>
      <c r="Q90" s="158">
        <v>0</v>
      </c>
      <c r="R90" s="158">
        <f>Q90*H90</f>
        <v>0</v>
      </c>
      <c r="S90" s="158">
        <v>0</v>
      </c>
      <c r="T90" s="159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0" t="s">
        <v>182</v>
      </c>
      <c r="AT90" s="160" t="s">
        <v>177</v>
      </c>
      <c r="AU90" s="160" t="s">
        <v>76</v>
      </c>
      <c r="AY90" s="15" t="s">
        <v>183</v>
      </c>
      <c r="BE90" s="161">
        <f>IF(N90="základní",J90,0)</f>
        <v>0</v>
      </c>
      <c r="BF90" s="161">
        <f>IF(N90="snížená",J90,0)</f>
        <v>0</v>
      </c>
      <c r="BG90" s="161">
        <f>IF(N90="zákl. přenesená",J90,0)</f>
        <v>0</v>
      </c>
      <c r="BH90" s="161">
        <f>IF(N90="sníž. přenesená",J90,0)</f>
        <v>0</v>
      </c>
      <c r="BI90" s="161">
        <f>IF(N90="nulová",J90,0)</f>
        <v>0</v>
      </c>
      <c r="BJ90" s="15" t="s">
        <v>84</v>
      </c>
      <c r="BK90" s="161">
        <f>ROUND(I90*H90,2)</f>
        <v>0</v>
      </c>
      <c r="BL90" s="15" t="s">
        <v>182</v>
      </c>
      <c r="BM90" s="160" t="s">
        <v>210</v>
      </c>
    </row>
    <row r="91" spans="1:65" s="2" customFormat="1" ht="19.5">
      <c r="A91" s="32"/>
      <c r="B91" s="33"/>
      <c r="C91" s="34"/>
      <c r="D91" s="172" t="s">
        <v>228</v>
      </c>
      <c r="E91" s="34"/>
      <c r="F91" s="173" t="s">
        <v>313</v>
      </c>
      <c r="G91" s="34"/>
      <c r="H91" s="34"/>
      <c r="I91" s="174"/>
      <c r="J91" s="34"/>
      <c r="K91" s="34"/>
      <c r="L91" s="37"/>
      <c r="M91" s="175"/>
      <c r="N91" s="176"/>
      <c r="O91" s="62"/>
      <c r="P91" s="62"/>
      <c r="Q91" s="62"/>
      <c r="R91" s="62"/>
      <c r="S91" s="62"/>
      <c r="T91" s="63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5" t="s">
        <v>228</v>
      </c>
      <c r="AU91" s="15" t="s">
        <v>76</v>
      </c>
    </row>
    <row r="92" spans="1:65" s="2" customFormat="1" ht="55.5" customHeight="1">
      <c r="A92" s="32"/>
      <c r="B92" s="33"/>
      <c r="C92" s="149" t="s">
        <v>211</v>
      </c>
      <c r="D92" s="149" t="s">
        <v>177</v>
      </c>
      <c r="E92" s="150" t="s">
        <v>314</v>
      </c>
      <c r="F92" s="151" t="s">
        <v>315</v>
      </c>
      <c r="G92" s="152" t="s">
        <v>250</v>
      </c>
      <c r="H92" s="153">
        <v>14</v>
      </c>
      <c r="I92" s="154"/>
      <c r="J92" s="155">
        <f>ROUND(I92*H92,2)</f>
        <v>0</v>
      </c>
      <c r="K92" s="151" t="s">
        <v>181</v>
      </c>
      <c r="L92" s="37"/>
      <c r="M92" s="156" t="s">
        <v>35</v>
      </c>
      <c r="N92" s="157" t="s">
        <v>47</v>
      </c>
      <c r="O92" s="62"/>
      <c r="P92" s="158">
        <f>O92*H92</f>
        <v>0</v>
      </c>
      <c r="Q92" s="158">
        <v>0</v>
      </c>
      <c r="R92" s="158">
        <f>Q92*H92</f>
        <v>0</v>
      </c>
      <c r="S92" s="158">
        <v>0</v>
      </c>
      <c r="T92" s="159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0" t="s">
        <v>182</v>
      </c>
      <c r="AT92" s="160" t="s">
        <v>177</v>
      </c>
      <c r="AU92" s="160" t="s">
        <v>76</v>
      </c>
      <c r="AY92" s="15" t="s">
        <v>183</v>
      </c>
      <c r="BE92" s="161">
        <f>IF(N92="základní",J92,0)</f>
        <v>0</v>
      </c>
      <c r="BF92" s="161">
        <f>IF(N92="snížená",J92,0)</f>
        <v>0</v>
      </c>
      <c r="BG92" s="161">
        <f>IF(N92="zákl. přenesená",J92,0)</f>
        <v>0</v>
      </c>
      <c r="BH92" s="161">
        <f>IF(N92="sníž. přenesená",J92,0)</f>
        <v>0</v>
      </c>
      <c r="BI92" s="161">
        <f>IF(N92="nulová",J92,0)</f>
        <v>0</v>
      </c>
      <c r="BJ92" s="15" t="s">
        <v>84</v>
      </c>
      <c r="BK92" s="161">
        <f>ROUND(I92*H92,2)</f>
        <v>0</v>
      </c>
      <c r="BL92" s="15" t="s">
        <v>182</v>
      </c>
      <c r="BM92" s="160" t="s">
        <v>214</v>
      </c>
    </row>
    <row r="93" spans="1:65" s="2" customFormat="1" ht="48">
      <c r="A93" s="32"/>
      <c r="B93" s="33"/>
      <c r="C93" s="149" t="s">
        <v>201</v>
      </c>
      <c r="D93" s="149" t="s">
        <v>177</v>
      </c>
      <c r="E93" s="150" t="s">
        <v>252</v>
      </c>
      <c r="F93" s="151" t="s">
        <v>253</v>
      </c>
      <c r="G93" s="152" t="s">
        <v>250</v>
      </c>
      <c r="H93" s="153">
        <v>2</v>
      </c>
      <c r="I93" s="154"/>
      <c r="J93" s="155">
        <f>ROUND(I93*H93,2)</f>
        <v>0</v>
      </c>
      <c r="K93" s="151" t="s">
        <v>181</v>
      </c>
      <c r="L93" s="37"/>
      <c r="M93" s="156" t="s">
        <v>35</v>
      </c>
      <c r="N93" s="157" t="s">
        <v>47</v>
      </c>
      <c r="O93" s="62"/>
      <c r="P93" s="158">
        <f>O93*H93</f>
        <v>0</v>
      </c>
      <c r="Q93" s="158">
        <v>0</v>
      </c>
      <c r="R93" s="158">
        <f>Q93*H93</f>
        <v>0</v>
      </c>
      <c r="S93" s="158">
        <v>0</v>
      </c>
      <c r="T93" s="159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0" t="s">
        <v>182</v>
      </c>
      <c r="AT93" s="160" t="s">
        <v>177</v>
      </c>
      <c r="AU93" s="160" t="s">
        <v>76</v>
      </c>
      <c r="AY93" s="15" t="s">
        <v>183</v>
      </c>
      <c r="BE93" s="161">
        <f>IF(N93="základní",J93,0)</f>
        <v>0</v>
      </c>
      <c r="BF93" s="161">
        <f>IF(N93="snížená",J93,0)</f>
        <v>0</v>
      </c>
      <c r="BG93" s="161">
        <f>IF(N93="zákl. přenesená",J93,0)</f>
        <v>0</v>
      </c>
      <c r="BH93" s="161">
        <f>IF(N93="sníž. přenesená",J93,0)</f>
        <v>0</v>
      </c>
      <c r="BI93" s="161">
        <f>IF(N93="nulová",J93,0)</f>
        <v>0</v>
      </c>
      <c r="BJ93" s="15" t="s">
        <v>84</v>
      </c>
      <c r="BK93" s="161">
        <f>ROUND(I93*H93,2)</f>
        <v>0</v>
      </c>
      <c r="BL93" s="15" t="s">
        <v>182</v>
      </c>
      <c r="BM93" s="160" t="s">
        <v>218</v>
      </c>
    </row>
    <row r="94" spans="1:65" s="2" customFormat="1" ht="36">
      <c r="A94" s="32"/>
      <c r="B94" s="33"/>
      <c r="C94" s="149" t="s">
        <v>219</v>
      </c>
      <c r="D94" s="149" t="s">
        <v>177</v>
      </c>
      <c r="E94" s="150" t="s">
        <v>316</v>
      </c>
      <c r="F94" s="151" t="s">
        <v>317</v>
      </c>
      <c r="G94" s="152" t="s">
        <v>217</v>
      </c>
      <c r="H94" s="153">
        <v>99.691999999999993</v>
      </c>
      <c r="I94" s="154"/>
      <c r="J94" s="155">
        <f>ROUND(I94*H94,2)</f>
        <v>0</v>
      </c>
      <c r="K94" s="151" t="s">
        <v>181</v>
      </c>
      <c r="L94" s="37"/>
      <c r="M94" s="156" t="s">
        <v>35</v>
      </c>
      <c r="N94" s="157" t="s">
        <v>47</v>
      </c>
      <c r="O94" s="62"/>
      <c r="P94" s="158">
        <f>O94*H94</f>
        <v>0</v>
      </c>
      <c r="Q94" s="158">
        <v>0</v>
      </c>
      <c r="R94" s="158">
        <f>Q94*H94</f>
        <v>0</v>
      </c>
      <c r="S94" s="158">
        <v>0</v>
      </c>
      <c r="T94" s="159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0" t="s">
        <v>182</v>
      </c>
      <c r="AT94" s="160" t="s">
        <v>177</v>
      </c>
      <c r="AU94" s="160" t="s">
        <v>76</v>
      </c>
      <c r="AY94" s="15" t="s">
        <v>183</v>
      </c>
      <c r="BE94" s="161">
        <f>IF(N94="základní",J94,0)</f>
        <v>0</v>
      </c>
      <c r="BF94" s="161">
        <f>IF(N94="snížená",J94,0)</f>
        <v>0</v>
      </c>
      <c r="BG94" s="161">
        <f>IF(N94="zákl. přenesená",J94,0)</f>
        <v>0</v>
      </c>
      <c r="BH94" s="161">
        <f>IF(N94="sníž. přenesená",J94,0)</f>
        <v>0</v>
      </c>
      <c r="BI94" s="161">
        <f>IF(N94="nulová",J94,0)</f>
        <v>0</v>
      </c>
      <c r="BJ94" s="15" t="s">
        <v>84</v>
      </c>
      <c r="BK94" s="161">
        <f>ROUND(I94*H94,2)</f>
        <v>0</v>
      </c>
      <c r="BL94" s="15" t="s">
        <v>182</v>
      </c>
      <c r="BM94" s="160" t="s">
        <v>223</v>
      </c>
    </row>
    <row r="95" spans="1:65" s="2" customFormat="1" ht="19.5">
      <c r="A95" s="32"/>
      <c r="B95" s="33"/>
      <c r="C95" s="34"/>
      <c r="D95" s="172" t="s">
        <v>228</v>
      </c>
      <c r="E95" s="34"/>
      <c r="F95" s="173" t="s">
        <v>310</v>
      </c>
      <c r="G95" s="34"/>
      <c r="H95" s="34"/>
      <c r="I95" s="174"/>
      <c r="J95" s="34"/>
      <c r="K95" s="34"/>
      <c r="L95" s="37"/>
      <c r="M95" s="175"/>
      <c r="N95" s="176"/>
      <c r="O95" s="62"/>
      <c r="P95" s="62"/>
      <c r="Q95" s="62"/>
      <c r="R95" s="62"/>
      <c r="S95" s="62"/>
      <c r="T95" s="63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5" t="s">
        <v>228</v>
      </c>
      <c r="AU95" s="15" t="s">
        <v>76</v>
      </c>
    </row>
    <row r="96" spans="1:65" s="2" customFormat="1" ht="36">
      <c r="A96" s="32"/>
      <c r="B96" s="33"/>
      <c r="C96" s="149" t="s">
        <v>203</v>
      </c>
      <c r="D96" s="149" t="s">
        <v>177</v>
      </c>
      <c r="E96" s="150" t="s">
        <v>318</v>
      </c>
      <c r="F96" s="151" t="s">
        <v>319</v>
      </c>
      <c r="G96" s="152" t="s">
        <v>217</v>
      </c>
      <c r="H96" s="153">
        <v>99.691999999999993</v>
      </c>
      <c r="I96" s="154"/>
      <c r="J96" s="155">
        <f>ROUND(I96*H96,2)</f>
        <v>0</v>
      </c>
      <c r="K96" s="151" t="s">
        <v>181</v>
      </c>
      <c r="L96" s="37"/>
      <c r="M96" s="156" t="s">
        <v>35</v>
      </c>
      <c r="N96" s="157" t="s">
        <v>47</v>
      </c>
      <c r="O96" s="62"/>
      <c r="P96" s="158">
        <f>O96*H96</f>
        <v>0</v>
      </c>
      <c r="Q96" s="158">
        <v>0</v>
      </c>
      <c r="R96" s="158">
        <f>Q96*H96</f>
        <v>0</v>
      </c>
      <c r="S96" s="158">
        <v>0</v>
      </c>
      <c r="T96" s="159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60" t="s">
        <v>182</v>
      </c>
      <c r="AT96" s="160" t="s">
        <v>177</v>
      </c>
      <c r="AU96" s="160" t="s">
        <v>76</v>
      </c>
      <c r="AY96" s="15" t="s">
        <v>183</v>
      </c>
      <c r="BE96" s="161">
        <f>IF(N96="základní",J96,0)</f>
        <v>0</v>
      </c>
      <c r="BF96" s="161">
        <f>IF(N96="snížená",J96,0)</f>
        <v>0</v>
      </c>
      <c r="BG96" s="161">
        <f>IF(N96="zákl. přenesená",J96,0)</f>
        <v>0</v>
      </c>
      <c r="BH96" s="161">
        <f>IF(N96="sníž. přenesená",J96,0)</f>
        <v>0</v>
      </c>
      <c r="BI96" s="161">
        <f>IF(N96="nulová",J96,0)</f>
        <v>0</v>
      </c>
      <c r="BJ96" s="15" t="s">
        <v>84</v>
      </c>
      <c r="BK96" s="161">
        <f>ROUND(I96*H96,2)</f>
        <v>0</v>
      </c>
      <c r="BL96" s="15" t="s">
        <v>182</v>
      </c>
      <c r="BM96" s="160" t="s">
        <v>275</v>
      </c>
    </row>
    <row r="97" spans="1:65" s="2" customFormat="1" ht="19.5">
      <c r="A97" s="32"/>
      <c r="B97" s="33"/>
      <c r="C97" s="34"/>
      <c r="D97" s="172" t="s">
        <v>228</v>
      </c>
      <c r="E97" s="34"/>
      <c r="F97" s="173" t="s">
        <v>310</v>
      </c>
      <c r="G97" s="34"/>
      <c r="H97" s="34"/>
      <c r="I97" s="174"/>
      <c r="J97" s="34"/>
      <c r="K97" s="34"/>
      <c r="L97" s="37"/>
      <c r="M97" s="175"/>
      <c r="N97" s="176"/>
      <c r="O97" s="62"/>
      <c r="P97" s="62"/>
      <c r="Q97" s="62"/>
      <c r="R97" s="62"/>
      <c r="S97" s="62"/>
      <c r="T97" s="63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5" t="s">
        <v>228</v>
      </c>
      <c r="AU97" s="15" t="s">
        <v>76</v>
      </c>
    </row>
    <row r="98" spans="1:65" s="2" customFormat="1" ht="36">
      <c r="A98" s="32"/>
      <c r="B98" s="33"/>
      <c r="C98" s="149" t="s">
        <v>8</v>
      </c>
      <c r="D98" s="149" t="s">
        <v>177</v>
      </c>
      <c r="E98" s="150" t="s">
        <v>320</v>
      </c>
      <c r="F98" s="151" t="s">
        <v>321</v>
      </c>
      <c r="G98" s="152" t="s">
        <v>208</v>
      </c>
      <c r="H98" s="153">
        <v>37.996000000000002</v>
      </c>
      <c r="I98" s="154"/>
      <c r="J98" s="155">
        <f>ROUND(I98*H98,2)</f>
        <v>0</v>
      </c>
      <c r="K98" s="151" t="s">
        <v>181</v>
      </c>
      <c r="L98" s="37"/>
      <c r="M98" s="156" t="s">
        <v>35</v>
      </c>
      <c r="N98" s="157" t="s">
        <v>47</v>
      </c>
      <c r="O98" s="62"/>
      <c r="P98" s="158">
        <f>O98*H98</f>
        <v>0</v>
      </c>
      <c r="Q98" s="158">
        <v>0</v>
      </c>
      <c r="R98" s="158">
        <f>Q98*H98</f>
        <v>0</v>
      </c>
      <c r="S98" s="158">
        <v>0</v>
      </c>
      <c r="T98" s="159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60" t="s">
        <v>182</v>
      </c>
      <c r="AT98" s="160" t="s">
        <v>177</v>
      </c>
      <c r="AU98" s="160" t="s">
        <v>76</v>
      </c>
      <c r="AY98" s="15" t="s">
        <v>183</v>
      </c>
      <c r="BE98" s="161">
        <f>IF(N98="základní",J98,0)</f>
        <v>0</v>
      </c>
      <c r="BF98" s="161">
        <f>IF(N98="snížená",J98,0)</f>
        <v>0</v>
      </c>
      <c r="BG98" s="161">
        <f>IF(N98="zákl. přenesená",J98,0)</f>
        <v>0</v>
      </c>
      <c r="BH98" s="161">
        <f>IF(N98="sníž. přenesená",J98,0)</f>
        <v>0</v>
      </c>
      <c r="BI98" s="161">
        <f>IF(N98="nulová",J98,0)</f>
        <v>0</v>
      </c>
      <c r="BJ98" s="15" t="s">
        <v>84</v>
      </c>
      <c r="BK98" s="161">
        <f>ROUND(I98*H98,2)</f>
        <v>0</v>
      </c>
      <c r="BL98" s="15" t="s">
        <v>182</v>
      </c>
      <c r="BM98" s="160" t="s">
        <v>227</v>
      </c>
    </row>
    <row r="99" spans="1:65" s="2" customFormat="1" ht="48">
      <c r="A99" s="32"/>
      <c r="B99" s="33"/>
      <c r="C99" s="149" t="s">
        <v>204</v>
      </c>
      <c r="D99" s="149" t="s">
        <v>177</v>
      </c>
      <c r="E99" s="150" t="s">
        <v>322</v>
      </c>
      <c r="F99" s="151" t="s">
        <v>323</v>
      </c>
      <c r="G99" s="152" t="s">
        <v>217</v>
      </c>
      <c r="H99" s="153">
        <v>49.845999999999997</v>
      </c>
      <c r="I99" s="154"/>
      <c r="J99" s="155">
        <f>ROUND(I99*H99,2)</f>
        <v>0</v>
      </c>
      <c r="K99" s="151" t="s">
        <v>181</v>
      </c>
      <c r="L99" s="37"/>
      <c r="M99" s="156" t="s">
        <v>35</v>
      </c>
      <c r="N99" s="157" t="s">
        <v>47</v>
      </c>
      <c r="O99" s="62"/>
      <c r="P99" s="158">
        <f>O99*H99</f>
        <v>0</v>
      </c>
      <c r="Q99" s="158">
        <v>0</v>
      </c>
      <c r="R99" s="158">
        <f>Q99*H99</f>
        <v>0</v>
      </c>
      <c r="S99" s="158">
        <v>0</v>
      </c>
      <c r="T99" s="159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0" t="s">
        <v>182</v>
      </c>
      <c r="AT99" s="160" t="s">
        <v>177</v>
      </c>
      <c r="AU99" s="160" t="s">
        <v>76</v>
      </c>
      <c r="AY99" s="15" t="s">
        <v>183</v>
      </c>
      <c r="BE99" s="161">
        <f>IF(N99="základní",J99,0)</f>
        <v>0</v>
      </c>
      <c r="BF99" s="161">
        <f>IF(N99="snížená",J99,0)</f>
        <v>0</v>
      </c>
      <c r="BG99" s="161">
        <f>IF(N99="zákl. přenesená",J99,0)</f>
        <v>0</v>
      </c>
      <c r="BH99" s="161">
        <f>IF(N99="sníž. přenesená",J99,0)</f>
        <v>0</v>
      </c>
      <c r="BI99" s="161">
        <f>IF(N99="nulová",J99,0)</f>
        <v>0</v>
      </c>
      <c r="BJ99" s="15" t="s">
        <v>84</v>
      </c>
      <c r="BK99" s="161">
        <f>ROUND(I99*H99,2)</f>
        <v>0</v>
      </c>
      <c r="BL99" s="15" t="s">
        <v>182</v>
      </c>
      <c r="BM99" s="160" t="s">
        <v>232</v>
      </c>
    </row>
    <row r="100" spans="1:65" s="2" customFormat="1" ht="60">
      <c r="A100" s="32"/>
      <c r="B100" s="33"/>
      <c r="C100" s="149" t="s">
        <v>236</v>
      </c>
      <c r="D100" s="149" t="s">
        <v>177</v>
      </c>
      <c r="E100" s="150" t="s">
        <v>267</v>
      </c>
      <c r="F100" s="151" t="s">
        <v>268</v>
      </c>
      <c r="G100" s="152" t="s">
        <v>208</v>
      </c>
      <c r="H100" s="153">
        <v>121.95</v>
      </c>
      <c r="I100" s="154"/>
      <c r="J100" s="155">
        <f>ROUND(I100*H100,2)</f>
        <v>0</v>
      </c>
      <c r="K100" s="151" t="s">
        <v>181</v>
      </c>
      <c r="L100" s="37"/>
      <c r="M100" s="156" t="s">
        <v>35</v>
      </c>
      <c r="N100" s="157" t="s">
        <v>47</v>
      </c>
      <c r="O100" s="62"/>
      <c r="P100" s="158">
        <f>O100*H100</f>
        <v>0</v>
      </c>
      <c r="Q100" s="158">
        <v>0</v>
      </c>
      <c r="R100" s="158">
        <f>Q100*H100</f>
        <v>0</v>
      </c>
      <c r="S100" s="158">
        <v>0</v>
      </c>
      <c r="T100" s="159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60" t="s">
        <v>182</v>
      </c>
      <c r="AT100" s="160" t="s">
        <v>177</v>
      </c>
      <c r="AU100" s="160" t="s">
        <v>76</v>
      </c>
      <c r="AY100" s="15" t="s">
        <v>183</v>
      </c>
      <c r="BE100" s="161">
        <f>IF(N100="základní",J100,0)</f>
        <v>0</v>
      </c>
      <c r="BF100" s="161">
        <f>IF(N100="snížená",J100,0)</f>
        <v>0</v>
      </c>
      <c r="BG100" s="161">
        <f>IF(N100="zákl. přenesená",J100,0)</f>
        <v>0</v>
      </c>
      <c r="BH100" s="161">
        <f>IF(N100="sníž. přenesená",J100,0)</f>
        <v>0</v>
      </c>
      <c r="BI100" s="161">
        <f>IF(N100="nulová",J100,0)</f>
        <v>0</v>
      </c>
      <c r="BJ100" s="15" t="s">
        <v>84</v>
      </c>
      <c r="BK100" s="161">
        <f>ROUND(I100*H100,2)</f>
        <v>0</v>
      </c>
      <c r="BL100" s="15" t="s">
        <v>182</v>
      </c>
      <c r="BM100" s="160" t="s">
        <v>235</v>
      </c>
    </row>
    <row r="101" spans="1:65" s="2" customFormat="1" ht="19.5">
      <c r="A101" s="32"/>
      <c r="B101" s="33"/>
      <c r="C101" s="34"/>
      <c r="D101" s="172" t="s">
        <v>228</v>
      </c>
      <c r="E101" s="34"/>
      <c r="F101" s="173" t="s">
        <v>270</v>
      </c>
      <c r="G101" s="34"/>
      <c r="H101" s="34"/>
      <c r="I101" s="174"/>
      <c r="J101" s="34"/>
      <c r="K101" s="34"/>
      <c r="L101" s="37"/>
      <c r="M101" s="175"/>
      <c r="N101" s="176"/>
      <c r="O101" s="62"/>
      <c r="P101" s="62"/>
      <c r="Q101" s="62"/>
      <c r="R101" s="62"/>
      <c r="S101" s="62"/>
      <c r="T101" s="63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5" t="s">
        <v>228</v>
      </c>
      <c r="AU101" s="15" t="s">
        <v>76</v>
      </c>
    </row>
    <row r="102" spans="1:65" s="2" customFormat="1" ht="90" customHeight="1">
      <c r="A102" s="32"/>
      <c r="B102" s="33"/>
      <c r="C102" s="149" t="s">
        <v>209</v>
      </c>
      <c r="D102" s="149" t="s">
        <v>177</v>
      </c>
      <c r="E102" s="150" t="s">
        <v>276</v>
      </c>
      <c r="F102" s="151" t="s">
        <v>277</v>
      </c>
      <c r="G102" s="152" t="s">
        <v>208</v>
      </c>
      <c r="H102" s="153">
        <v>37.996000000000002</v>
      </c>
      <c r="I102" s="154"/>
      <c r="J102" s="155">
        <f>ROUND(I102*H102,2)</f>
        <v>0</v>
      </c>
      <c r="K102" s="151" t="s">
        <v>181</v>
      </c>
      <c r="L102" s="37"/>
      <c r="M102" s="156" t="s">
        <v>35</v>
      </c>
      <c r="N102" s="157" t="s">
        <v>47</v>
      </c>
      <c r="O102" s="62"/>
      <c r="P102" s="158">
        <f>O102*H102</f>
        <v>0</v>
      </c>
      <c r="Q102" s="158">
        <v>0</v>
      </c>
      <c r="R102" s="158">
        <f>Q102*H102</f>
        <v>0</v>
      </c>
      <c r="S102" s="158">
        <v>0</v>
      </c>
      <c r="T102" s="159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60" t="s">
        <v>182</v>
      </c>
      <c r="AT102" s="160" t="s">
        <v>177</v>
      </c>
      <c r="AU102" s="160" t="s">
        <v>76</v>
      </c>
      <c r="AY102" s="15" t="s">
        <v>183</v>
      </c>
      <c r="BE102" s="161">
        <f>IF(N102="základní",J102,0)</f>
        <v>0</v>
      </c>
      <c r="BF102" s="161">
        <f>IF(N102="snížená",J102,0)</f>
        <v>0</v>
      </c>
      <c r="BG102" s="161">
        <f>IF(N102="zákl. přenesená",J102,0)</f>
        <v>0</v>
      </c>
      <c r="BH102" s="161">
        <f>IF(N102="sníž. přenesená",J102,0)</f>
        <v>0</v>
      </c>
      <c r="BI102" s="161">
        <f>IF(N102="nulová",J102,0)</f>
        <v>0</v>
      </c>
      <c r="BJ102" s="15" t="s">
        <v>84</v>
      </c>
      <c r="BK102" s="161">
        <f>ROUND(I102*H102,2)</f>
        <v>0</v>
      </c>
      <c r="BL102" s="15" t="s">
        <v>182</v>
      </c>
      <c r="BM102" s="160" t="s">
        <v>285</v>
      </c>
    </row>
    <row r="103" spans="1:65" s="2" customFormat="1" ht="19.5">
      <c r="A103" s="32"/>
      <c r="B103" s="33"/>
      <c r="C103" s="34"/>
      <c r="D103" s="172" t="s">
        <v>228</v>
      </c>
      <c r="E103" s="34"/>
      <c r="F103" s="173" t="s">
        <v>270</v>
      </c>
      <c r="G103" s="34"/>
      <c r="H103" s="34"/>
      <c r="I103" s="174"/>
      <c r="J103" s="34"/>
      <c r="K103" s="34"/>
      <c r="L103" s="37"/>
      <c r="M103" s="182"/>
      <c r="N103" s="183"/>
      <c r="O103" s="179"/>
      <c r="P103" s="179"/>
      <c r="Q103" s="179"/>
      <c r="R103" s="179"/>
      <c r="S103" s="179"/>
      <c r="T103" s="184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5" t="s">
        <v>228</v>
      </c>
      <c r="AU103" s="15" t="s">
        <v>76</v>
      </c>
    </row>
    <row r="104" spans="1:65" s="2" customFormat="1" ht="6.95" customHeight="1">
      <c r="A104" s="32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7"/>
      <c r="M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</sheetData>
  <sheetProtection algorithmName="SHA-512" hashValue="3dAxhfvo8MTr073snDUj8WIt7/HygZkbYczFljEhdUYL4Xj7zgnKBLJ5yjavO+ubMYFMsPZ9Fq7Yh+fJIOCz9g==" saltValue="yYg1CLBk8aj9BjUhZ/TMVrb9V0kD89zRw2OoCpNIxIXLZryFc8Knr5qkIrGMh7Sezo69ydhddQRZnp9n42VYNQ==" spinCount="100000" sheet="1" objects="1" scenarios="1" formatColumns="0" formatRows="0" autoFilter="0"/>
  <autoFilter ref="C78:K103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24</vt:i4>
      </vt:variant>
      <vt:variant>
        <vt:lpstr>Pojmenované oblasti</vt:lpstr>
      </vt:variant>
      <vt:variant>
        <vt:i4>47</vt:i4>
      </vt:variant>
    </vt:vector>
  </HeadingPairs>
  <TitlesOfParts>
    <vt:vector size="71" baseType="lpstr">
      <vt:lpstr>Rekapitulace stavby</vt:lpstr>
      <vt:lpstr>SO 01 - kolej č. 1</vt:lpstr>
      <vt:lpstr>SO 02 - kolej č. 3</vt:lpstr>
      <vt:lpstr>SO 03 - kolej č. 2</vt:lpstr>
      <vt:lpstr>SO 04 - výhybka č. 1 (J49...</vt:lpstr>
      <vt:lpstr>SO 04.1 - Materiál zadava...</vt:lpstr>
      <vt:lpstr>SO 05 - výhybka č. 2 (JS4...</vt:lpstr>
      <vt:lpstr>SO 06 - výhybka č. 3 (JS4...</vt:lpstr>
      <vt:lpstr>SO 07 - výhybka č. 4  (JS...</vt:lpstr>
      <vt:lpstr>SO 08 - vyjmutí a demontá...</vt:lpstr>
      <vt:lpstr>SO 09 - demontáž kolejí</vt:lpstr>
      <vt:lpstr>SO 10 - ostatní</vt:lpstr>
      <vt:lpstr>SO 11 - demontáž nástupiš...</vt:lpstr>
      <vt:lpstr>SO 12 - zřízení ostrovníh...</vt:lpstr>
      <vt:lpstr>SO 13 - přechody</vt:lpstr>
      <vt:lpstr>SO 14 - plocha u výpravní...</vt:lpstr>
      <vt:lpstr>SO 15 - orientační systém...</vt:lpstr>
      <vt:lpstr>SO 16 - VON</vt:lpstr>
      <vt:lpstr>SO 17.1 - Zrušení vlečky ...</vt:lpstr>
      <vt:lpstr>SO 17.2 - Oprava zabezpeč...</vt:lpstr>
      <vt:lpstr>SO 18.1 - Elektromontáže</vt:lpstr>
      <vt:lpstr>SO 18.2 - Zemní práce</vt:lpstr>
      <vt:lpstr>SO 18.3 - VON</vt:lpstr>
      <vt:lpstr>Pokyny pro vyplnění</vt:lpstr>
      <vt:lpstr>'Rekapitulace stavby'!Názvy_tisku</vt:lpstr>
      <vt:lpstr>'SO 01 - kolej č. 1'!Názvy_tisku</vt:lpstr>
      <vt:lpstr>'SO 02 - kolej č. 3'!Názvy_tisku</vt:lpstr>
      <vt:lpstr>'SO 03 - kolej č. 2'!Názvy_tisku</vt:lpstr>
      <vt:lpstr>'SO 04 - výhybka č. 1 (J49...'!Názvy_tisku</vt:lpstr>
      <vt:lpstr>'SO 04.1 - Materiál zadava...'!Názvy_tisku</vt:lpstr>
      <vt:lpstr>'SO 05 - výhybka č. 2 (JS4...'!Názvy_tisku</vt:lpstr>
      <vt:lpstr>'SO 06 - výhybka č. 3 (JS4...'!Názvy_tisku</vt:lpstr>
      <vt:lpstr>'SO 07 - výhybka č. 4  (JS...'!Názvy_tisku</vt:lpstr>
      <vt:lpstr>'SO 08 - vyjmutí a demontá...'!Názvy_tisku</vt:lpstr>
      <vt:lpstr>'SO 09 - demontáž kolejí'!Názvy_tisku</vt:lpstr>
      <vt:lpstr>'SO 10 - ostatní'!Názvy_tisku</vt:lpstr>
      <vt:lpstr>'SO 11 - demontáž nástupiš...'!Názvy_tisku</vt:lpstr>
      <vt:lpstr>'SO 12 - zřízení ostrovníh...'!Názvy_tisku</vt:lpstr>
      <vt:lpstr>'SO 13 - přechody'!Názvy_tisku</vt:lpstr>
      <vt:lpstr>'SO 14 - plocha u výpravní...'!Názvy_tisku</vt:lpstr>
      <vt:lpstr>'SO 15 - orientační systém...'!Názvy_tisku</vt:lpstr>
      <vt:lpstr>'SO 16 - VON'!Názvy_tisku</vt:lpstr>
      <vt:lpstr>'SO 17.1 - Zrušení vlečky ...'!Názvy_tisku</vt:lpstr>
      <vt:lpstr>'SO 17.2 - Oprava zabezpeč...'!Názvy_tisku</vt:lpstr>
      <vt:lpstr>'SO 18.1 - Elektromontáže'!Názvy_tisku</vt:lpstr>
      <vt:lpstr>'SO 18.2 - Zemní práce'!Názvy_tisku</vt:lpstr>
      <vt:lpstr>'SO 18.3 - VON'!Názvy_tisku</vt:lpstr>
      <vt:lpstr>'Pokyny pro vyplnění'!Oblast_tisku</vt:lpstr>
      <vt:lpstr>'Rekapitulace stavby'!Oblast_tisku</vt:lpstr>
      <vt:lpstr>'SO 01 - kolej č. 1'!Oblast_tisku</vt:lpstr>
      <vt:lpstr>'SO 02 - kolej č. 3'!Oblast_tisku</vt:lpstr>
      <vt:lpstr>'SO 03 - kolej č. 2'!Oblast_tisku</vt:lpstr>
      <vt:lpstr>'SO 04 - výhybka č. 1 (J49...'!Oblast_tisku</vt:lpstr>
      <vt:lpstr>'SO 04.1 - Materiál zadava...'!Oblast_tisku</vt:lpstr>
      <vt:lpstr>'SO 05 - výhybka č. 2 (JS4...'!Oblast_tisku</vt:lpstr>
      <vt:lpstr>'SO 06 - výhybka č. 3 (JS4...'!Oblast_tisku</vt:lpstr>
      <vt:lpstr>'SO 07 - výhybka č. 4  (JS...'!Oblast_tisku</vt:lpstr>
      <vt:lpstr>'SO 08 - vyjmutí a demontá...'!Oblast_tisku</vt:lpstr>
      <vt:lpstr>'SO 09 - demontáž kolejí'!Oblast_tisku</vt:lpstr>
      <vt:lpstr>'SO 10 - ostatní'!Oblast_tisku</vt:lpstr>
      <vt:lpstr>'SO 11 - demontáž nástupiš...'!Oblast_tisku</vt:lpstr>
      <vt:lpstr>'SO 12 - zřízení ostrovníh...'!Oblast_tisku</vt:lpstr>
      <vt:lpstr>'SO 13 - přechody'!Oblast_tisku</vt:lpstr>
      <vt:lpstr>'SO 14 - plocha u výpravní...'!Oblast_tisku</vt:lpstr>
      <vt:lpstr>'SO 15 - orientační systém...'!Oblast_tisku</vt:lpstr>
      <vt:lpstr>'SO 16 - VON'!Oblast_tisku</vt:lpstr>
      <vt:lpstr>'SO 17.1 - Zrušení vlečky ...'!Oblast_tisku</vt:lpstr>
      <vt:lpstr>'SO 17.2 - Oprava zabezpeč...'!Oblast_tisku</vt:lpstr>
      <vt:lpstr>'SO 18.1 - Elektromontáže'!Oblast_tisku</vt:lpstr>
      <vt:lpstr>'SO 18.2 - Zemní práce'!Oblast_tisku</vt:lpstr>
      <vt:lpstr>'SO 18.3 - VON'!Oblast_tisku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Brabenec Libor</dc:creator>
  <cp:lastModifiedBy>Brabenec Libor</cp:lastModifiedBy>
  <dcterms:created xsi:type="dcterms:W3CDTF">2021-02-18T08:01:17Z</dcterms:created>
  <dcterms:modified xsi:type="dcterms:W3CDTF">2021-02-18T08:04:33Z</dcterms:modified>
</cp:coreProperties>
</file>